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/>
  <xr:revisionPtr revIDLastSave="0" documentId="13_ncr:1_{CA4389D8-791C-4104-AB68-658F64D4AE6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tart" sheetId="2" r:id="rId1"/>
    <sheet name="Personal Monthly Budg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8" i="1" l="1"/>
  <c r="C5" i="1" l="1"/>
  <c r="C16" i="1" s="1"/>
  <c r="E17" i="1"/>
  <c r="E18" i="1"/>
  <c r="E19" i="1"/>
  <c r="E20" i="1"/>
  <c r="E22" i="1"/>
  <c r="E23" i="1"/>
  <c r="E24" i="1"/>
  <c r="E25" i="1"/>
  <c r="C12" i="1"/>
  <c r="C7" i="1"/>
  <c r="J56" i="1"/>
  <c r="J57" i="1"/>
  <c r="J58" i="1"/>
  <c r="J49" i="1"/>
  <c r="J50" i="1"/>
  <c r="J51" i="1"/>
  <c r="J41" i="1"/>
  <c r="J42" i="1"/>
  <c r="J43" i="1"/>
  <c r="J44" i="1"/>
  <c r="J30" i="1"/>
  <c r="J31" i="1"/>
  <c r="J32" i="1"/>
  <c r="J33" i="1"/>
  <c r="J34" i="1"/>
  <c r="J35" i="1"/>
  <c r="J16" i="1"/>
  <c r="J17" i="1"/>
  <c r="J18" i="1"/>
  <c r="J19" i="1"/>
  <c r="J20" i="1"/>
  <c r="J21" i="1"/>
  <c r="J22" i="1"/>
  <c r="J23" i="1"/>
  <c r="J24" i="1"/>
  <c r="E65" i="1"/>
  <c r="E66" i="1"/>
  <c r="E67" i="1"/>
  <c r="E68" i="1"/>
  <c r="E69" i="1"/>
  <c r="E70" i="1"/>
  <c r="E71" i="1"/>
  <c r="E56" i="1"/>
  <c r="E57" i="1"/>
  <c r="E58" i="1"/>
  <c r="E59" i="1"/>
  <c r="E60" i="1"/>
  <c r="E49" i="1"/>
  <c r="E50" i="1"/>
  <c r="E51" i="1"/>
  <c r="E41" i="1"/>
  <c r="E42" i="1"/>
  <c r="E43" i="1"/>
  <c r="E44" i="1"/>
  <c r="E30" i="1"/>
  <c r="E31" i="1"/>
  <c r="E32" i="1"/>
  <c r="E33" i="1"/>
  <c r="E34" i="1"/>
  <c r="E35" i="1"/>
  <c r="E36" i="1"/>
  <c r="E16" i="1" l="1"/>
  <c r="J66" i="1"/>
  <c r="J70" i="1" s="1"/>
  <c r="C21" i="1"/>
  <c r="E21" i="1" s="1"/>
  <c r="E26" i="1"/>
  <c r="E52" i="1"/>
  <c r="E37" i="1"/>
  <c r="J52" i="1"/>
  <c r="J36" i="1"/>
  <c r="E45" i="1"/>
  <c r="E61" i="1"/>
  <c r="J25" i="1"/>
  <c r="J59" i="1"/>
  <c r="H6" i="1"/>
  <c r="J45" i="1"/>
  <c r="E72" i="1"/>
  <c r="H4" i="1" l="1"/>
  <c r="H8" i="1" s="1"/>
</calcChain>
</file>

<file path=xl/sharedStrings.xml><?xml version="1.0" encoding="utf-8"?>
<sst xmlns="http://schemas.openxmlformats.org/spreadsheetml/2006/main" count="148" uniqueCount="86">
  <si>
    <t>Income 1</t>
  </si>
  <si>
    <t>Extra income</t>
  </si>
  <si>
    <t>Total monthly income</t>
  </si>
  <si>
    <t>Difference</t>
  </si>
  <si>
    <t>Mortgage or rent</t>
  </si>
  <si>
    <t>Electricity</t>
  </si>
  <si>
    <t>Gas</t>
  </si>
  <si>
    <t>Concerts</t>
  </si>
  <si>
    <t>Water and sewer</t>
  </si>
  <si>
    <t>Sporting events</t>
  </si>
  <si>
    <t>Live theater</t>
  </si>
  <si>
    <t>Waste removal</t>
  </si>
  <si>
    <t>Other</t>
  </si>
  <si>
    <t>Maintenance or repairs</t>
  </si>
  <si>
    <t>Supplies</t>
  </si>
  <si>
    <t>Personal</t>
  </si>
  <si>
    <t>Vehicle payment</t>
  </si>
  <si>
    <t>Student</t>
  </si>
  <si>
    <t>Insurance</t>
  </si>
  <si>
    <t>Maintenance</t>
  </si>
  <si>
    <t>Health</t>
  </si>
  <si>
    <t>Life</t>
  </si>
  <si>
    <t>Retirement account</t>
  </si>
  <si>
    <t>Investment account</t>
  </si>
  <si>
    <t>Groceries</t>
  </si>
  <si>
    <t>Dining out</t>
  </si>
  <si>
    <t>Charity 1</t>
  </si>
  <si>
    <t>Charity 2</t>
  </si>
  <si>
    <t>Food</t>
  </si>
  <si>
    <t>Charity 3</t>
  </si>
  <si>
    <t>Medical</t>
  </si>
  <si>
    <t>Grooming</t>
  </si>
  <si>
    <t>Toys</t>
  </si>
  <si>
    <t>Health club</t>
  </si>
  <si>
    <t>Organization dues or fees</t>
  </si>
  <si>
    <t>Subtotal</t>
  </si>
  <si>
    <t>Use this Personal Monthly Budget worksheet to track your Projected and Actual Monthly Income and Projected and Actual Cost.</t>
  </si>
  <si>
    <t>Note: </t>
  </si>
  <si>
    <t>Additional instructions have been provided in column A in PERSONAL MONTHLY BUDGET worksheet. This text has been intentionally hidden. To remove text, select column A, then select DELETE. To unhide text, select column A, then change font color.</t>
  </si>
  <si>
    <t>About this Template</t>
  </si>
  <si>
    <t>Projected Monthly Income</t>
  </si>
  <si>
    <t>Actual Monthly Income</t>
  </si>
  <si>
    <t>Total Projected Cost</t>
  </si>
  <si>
    <t>Total Actual Cost</t>
  </si>
  <si>
    <t>Total Difference</t>
  </si>
  <si>
    <t>Housing</t>
  </si>
  <si>
    <t>Entertainment</t>
  </si>
  <si>
    <t>Projected
Cost</t>
  </si>
  <si>
    <t>Actual 
Cost</t>
  </si>
  <si>
    <t>Projected 
Cost</t>
  </si>
  <si>
    <t>0</t>
  </si>
  <si>
    <t>Transportation</t>
  </si>
  <si>
    <t>Loans</t>
  </si>
  <si>
    <t>Pets</t>
  </si>
  <si>
    <t>Savings or Investments</t>
  </si>
  <si>
    <t>Gifts and Donations</t>
  </si>
  <si>
    <t>Personal Care</t>
  </si>
  <si>
    <t>Personal Monthly Budget</t>
  </si>
  <si>
    <r>
      <t xml:space="preserve">Projected Balance
</t>
    </r>
    <r>
      <rPr>
        <sz val="14"/>
        <color theme="1" tint="0.24994659260841701"/>
        <rFont val="Calibri"/>
        <family val="2"/>
        <scheme val="minor"/>
      </rPr>
      <t>(Projected income minus expenses)</t>
    </r>
  </si>
  <si>
    <r>
      <t xml:space="preserve">Actual Balance
</t>
    </r>
    <r>
      <rPr>
        <sz val="14"/>
        <color theme="1" tint="0.24994659260841701"/>
        <rFont val="Calibri"/>
        <family val="2"/>
        <scheme val="minor"/>
      </rPr>
      <t>(Actual income minus expenses)</t>
    </r>
  </si>
  <si>
    <r>
      <t xml:space="preserve">Difference
</t>
    </r>
    <r>
      <rPr>
        <sz val="14"/>
        <color theme="1" tint="0.24994659260841701"/>
        <rFont val="Calibri"/>
        <family val="2"/>
        <scheme val="minor"/>
      </rPr>
      <t>(Actual minus projected)</t>
    </r>
  </si>
  <si>
    <t>• Enter expenses incurred on various categories in respective tables.</t>
  </si>
  <si>
    <t>• Projected Balance, Actual Balance, and Difference are auto calculated.</t>
  </si>
  <si>
    <t>Phone, Cable &amp; Internet</t>
  </si>
  <si>
    <t>Music</t>
  </si>
  <si>
    <t>Other subscriptions</t>
  </si>
  <si>
    <t>Streaming platforms</t>
  </si>
  <si>
    <t>Amusement parks</t>
  </si>
  <si>
    <t>Bus/taxi/ride-hailing</t>
  </si>
  <si>
    <t>Parking and tolls</t>
  </si>
  <si>
    <t>Rental/Home</t>
  </si>
  <si>
    <t>Vehicle</t>
  </si>
  <si>
    <t>Beauty</t>
  </si>
  <si>
    <t>Family</t>
  </si>
  <si>
    <t>Child care/support</t>
  </si>
  <si>
    <t>Sending money to family</t>
  </si>
  <si>
    <t>Dry cleaning/laundry</t>
  </si>
  <si>
    <t>Clothing/Shoes</t>
  </si>
  <si>
    <t>School costs</t>
  </si>
  <si>
    <t>Property taxes</t>
  </si>
  <si>
    <t>Other 1</t>
  </si>
  <si>
    <t>Other 2</t>
  </si>
  <si>
    <t>Car taxes</t>
  </si>
  <si>
    <t>Credit card 1</t>
  </si>
  <si>
    <t>Credit card 2</t>
  </si>
  <si>
    <t>Credit card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</si>
</sst>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164" formatCode="&quot;$&quot;#,##0.00"/>
    <numFmt numFmtId="165" formatCode="[&lt;=9999999]###\-####;\(###\)\ ###\-####"/>
  </numFmts>
  <fonts count="30" x14ac:knownFonts="1">
    <font>
      <sz val="10"/>
      <color theme="1" tint="0.2499465926084170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24994659260841701"/>
      <name val="Calibri"/>
      <family val="2"/>
      <scheme val="major"/>
    </font>
    <font>
      <b/>
      <sz val="10"/>
      <color theme="1" tint="0.24994659260841701"/>
      <name val="Calibri"/>
      <family val="2"/>
      <scheme val="major"/>
    </font>
    <font>
      <sz val="22"/>
      <color theme="3" tint="0.24994659260841701"/>
      <name val="Calibri"/>
      <family val="2"/>
      <scheme val="major"/>
    </font>
    <font>
      <sz val="11"/>
      <color theme="4" tint="-0.499984740745262"/>
      <name val="Calibri"/>
      <family val="2"/>
      <scheme val="minor"/>
    </font>
    <font>
      <sz val="12"/>
      <color theme="1" tint="0.2499465926084170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 tint="0.2499465926084170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8"/>
      <name val="Calibri"/>
      <family val="2"/>
      <scheme val="major"/>
    </font>
    <font>
      <sz val="10"/>
      <color theme="8"/>
      <name val="Calibri"/>
      <family val="2"/>
      <scheme val="major"/>
    </font>
    <font>
      <sz val="22"/>
      <color theme="3" tint="0.24994659260841701"/>
      <name val="Calibri"/>
      <family val="2"/>
      <scheme val="minor"/>
    </font>
    <font>
      <b/>
      <sz val="14"/>
      <color theme="1" tint="0.24994659260841701"/>
      <name val="Calibri"/>
      <family val="2"/>
      <scheme val="minor"/>
    </font>
    <font>
      <b/>
      <sz val="10"/>
      <color theme="1" tint="0.2499465926084170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 tint="0.24994659260841701"/>
      <name val="Calibri"/>
      <family val="2"/>
      <scheme val="major"/>
    </font>
    <font>
      <b/>
      <sz val="40"/>
      <color theme="4"/>
      <name val="Calibri"/>
      <family val="2"/>
      <scheme val="major"/>
    </font>
    <font>
      <b/>
      <sz val="20"/>
      <color theme="4"/>
      <name val="Calibri"/>
      <family val="2"/>
      <scheme val="major"/>
    </font>
    <font>
      <sz val="14"/>
      <color theme="4"/>
      <name val="Calibri"/>
      <family val="2"/>
      <scheme val="maj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8"/>
      </bottom>
      <diagonal/>
    </border>
    <border>
      <left/>
      <right/>
      <top style="thin">
        <color theme="8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 style="thin">
        <color theme="0" tint="-0.499984740745262"/>
      </right>
      <top/>
      <bottom style="thin">
        <color theme="8"/>
      </bottom>
      <diagonal/>
    </border>
    <border>
      <left style="thin">
        <color theme="0" tint="-0.499984740745262"/>
      </left>
      <right/>
      <top/>
      <bottom style="thin">
        <color theme="8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06918546098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6795556505021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6795556505021"/>
      </top>
      <bottom style="thin">
        <color theme="0" tint="-0.14987640003662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</borders>
  <cellStyleXfs count="6">
    <xf numFmtId="0" fontId="0" fillId="0" borderId="0"/>
    <xf numFmtId="0" fontId="5" fillId="0" borderId="1" applyNumberFormat="0" applyFill="0" applyAlignment="0" applyProtection="0"/>
    <xf numFmtId="0" fontId="3" fillId="0" borderId="2" applyNumberFormat="0" applyFill="0" applyBorder="0" applyAlignment="0" applyProtection="0"/>
    <xf numFmtId="0" fontId="4" fillId="0" borderId="3" applyNumberFormat="0" applyFill="0" applyBorder="0" applyAlignment="0" applyProtection="0"/>
    <xf numFmtId="165" fontId="6" fillId="0" borderId="0" applyFont="0" applyFill="0" applyBorder="0" applyAlignment="0" applyProtection="0"/>
    <xf numFmtId="14" fontId="6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164" fontId="7" fillId="0" borderId="0" xfId="0" applyNumberFormat="1" applyFont="1" applyAlignment="1">
      <alignment vertical="center"/>
    </xf>
    <xf numFmtId="0" fontId="7" fillId="0" borderId="0" xfId="0" applyFont="1"/>
    <xf numFmtId="0" fontId="7" fillId="0" borderId="0" xfId="0" applyFont="1" applyBorder="1"/>
    <xf numFmtId="164" fontId="7" fillId="2" borderId="0" xfId="0" applyNumberFormat="1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left" vertical="center" indent="1"/>
    </xf>
    <xf numFmtId="164" fontId="7" fillId="2" borderId="0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indent="1"/>
    </xf>
    <xf numFmtId="164" fontId="10" fillId="2" borderId="7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left" vertical="center" inden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 vertical="center" indent="1"/>
    </xf>
    <xf numFmtId="164" fontId="10" fillId="2" borderId="0" xfId="0" applyNumberFormat="1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164" fontId="15" fillId="2" borderId="0" xfId="0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left" vertical="center" indent="1"/>
    </xf>
    <xf numFmtId="164" fontId="10" fillId="2" borderId="15" xfId="0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 vertical="center" indent="1"/>
    </xf>
    <xf numFmtId="0" fontId="10" fillId="2" borderId="23" xfId="0" applyFont="1" applyFill="1" applyBorder="1" applyAlignment="1">
      <alignment horizontal="left" vertical="center" indent="1"/>
    </xf>
    <xf numFmtId="164" fontId="10" fillId="2" borderId="16" xfId="0" applyNumberFormat="1" applyFont="1" applyFill="1" applyBorder="1" applyAlignment="1">
      <alignment horizontal="center" vertical="center"/>
    </xf>
    <xf numFmtId="164" fontId="10" fillId="2" borderId="6" xfId="0" applyNumberFormat="1" applyFont="1" applyFill="1" applyBorder="1" applyAlignment="1">
      <alignment horizontal="center" vertical="center"/>
    </xf>
    <xf numFmtId="164" fontId="10" fillId="2" borderId="24" xfId="0" applyNumberFormat="1" applyFont="1" applyFill="1" applyBorder="1" applyAlignment="1">
      <alignment horizontal="center" vertical="center"/>
    </xf>
    <xf numFmtId="164" fontId="10" fillId="2" borderId="25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 indent="1"/>
    </xf>
    <xf numFmtId="0" fontId="10" fillId="2" borderId="11" xfId="0" applyFont="1" applyFill="1" applyBorder="1" applyAlignment="1">
      <alignment horizontal="left" vertical="center" indent="1"/>
    </xf>
    <xf numFmtId="0" fontId="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164" fontId="7" fillId="3" borderId="27" xfId="0" applyNumberFormat="1" applyFont="1" applyFill="1" applyBorder="1" applyAlignment="1">
      <alignment horizontal="center" vertical="center"/>
    </xf>
    <xf numFmtId="164" fontId="7" fillId="3" borderId="26" xfId="0" applyNumberFormat="1" applyFont="1" applyFill="1" applyBorder="1" applyAlignment="1">
      <alignment horizontal="center" vertical="center"/>
    </xf>
    <xf numFmtId="164" fontId="10" fillId="3" borderId="24" xfId="0" applyNumberFormat="1" applyFont="1" applyFill="1" applyBorder="1" applyAlignment="1">
      <alignment horizontal="center" vertical="center"/>
    </xf>
    <xf numFmtId="164" fontId="10" fillId="3" borderId="28" xfId="0" applyNumberFormat="1" applyFont="1" applyFill="1" applyBorder="1" applyAlignment="1">
      <alignment horizontal="center" vertical="center"/>
    </xf>
    <xf numFmtId="164" fontId="8" fillId="3" borderId="24" xfId="0" applyNumberFormat="1" applyFont="1" applyFill="1" applyBorder="1" applyAlignment="1">
      <alignment horizontal="center" vertical="center"/>
    </xf>
    <xf numFmtId="164" fontId="10" fillId="3" borderId="2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8" fillId="3" borderId="29" xfId="0" applyFont="1" applyFill="1" applyBorder="1" applyAlignment="1">
      <alignment horizontal="left" vertical="center" indent="1"/>
    </xf>
    <xf numFmtId="164" fontId="11" fillId="3" borderId="30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left" vertical="center" indent="1"/>
    </xf>
    <xf numFmtId="164" fontId="8" fillId="3" borderId="25" xfId="0" applyNumberFormat="1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left" vertical="center" indent="1"/>
    </xf>
    <xf numFmtId="164" fontId="11" fillId="3" borderId="32" xfId="0" applyNumberFormat="1" applyFont="1" applyFill="1" applyBorder="1" applyAlignment="1">
      <alignment horizontal="center" vertical="center"/>
    </xf>
    <xf numFmtId="164" fontId="11" fillId="3" borderId="25" xfId="0" applyNumberFormat="1" applyFont="1" applyFill="1" applyBorder="1" applyAlignment="1">
      <alignment horizontal="center" vertical="center"/>
    </xf>
    <xf numFmtId="164" fontId="11" fillId="3" borderId="34" xfId="0" applyNumberFormat="1" applyFont="1" applyFill="1" applyBorder="1" applyAlignment="1">
      <alignment horizontal="center" vertical="center"/>
    </xf>
    <xf numFmtId="164" fontId="7" fillId="3" borderId="36" xfId="0" applyNumberFormat="1" applyFont="1" applyFill="1" applyBorder="1" applyAlignment="1">
      <alignment horizontal="center" vertical="center"/>
    </xf>
    <xf numFmtId="164" fontId="11" fillId="3" borderId="35" xfId="0" applyNumberFormat="1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left" vertical="center" indent="1"/>
    </xf>
    <xf numFmtId="0" fontId="7" fillId="0" borderId="0" xfId="0" applyFont="1" applyAlignment="1">
      <alignment horizontal="center"/>
    </xf>
    <xf numFmtId="0" fontId="18" fillId="0" borderId="0" xfId="0" applyFont="1" applyBorder="1" applyAlignment="1">
      <alignment horizontal="left" vertical="center" indent="1"/>
    </xf>
    <xf numFmtId="0" fontId="19" fillId="0" borderId="0" xfId="0" applyFont="1" applyBorder="1" applyAlignment="1">
      <alignment horizontal="left" vertical="center" indent="1"/>
    </xf>
    <xf numFmtId="0" fontId="3" fillId="0" borderId="0" xfId="0" applyFont="1" applyBorder="1"/>
    <xf numFmtId="0" fontId="12" fillId="2" borderId="4" xfId="0" applyFont="1" applyFill="1" applyBorder="1" applyAlignment="1">
      <alignment horizontal="left" vertical="center" indent="1"/>
    </xf>
    <xf numFmtId="164" fontId="10" fillId="2" borderId="26" xfId="0" applyNumberFormat="1" applyFont="1" applyFill="1" applyBorder="1" applyAlignment="1">
      <alignment horizontal="center" vertical="center"/>
    </xf>
    <xf numFmtId="164" fontId="10" fillId="2" borderId="34" xfId="0" applyNumberFormat="1" applyFont="1" applyFill="1" applyBorder="1" applyAlignment="1">
      <alignment horizontal="center" vertical="center"/>
    </xf>
    <xf numFmtId="164" fontId="10" fillId="2" borderId="9" xfId="0" applyNumberFormat="1" applyFont="1" applyFill="1" applyBorder="1" applyAlignment="1">
      <alignment horizontal="center" vertical="center"/>
    </xf>
    <xf numFmtId="164" fontId="10" fillId="2" borderId="10" xfId="0" applyNumberFormat="1" applyFont="1" applyFill="1" applyBorder="1" applyAlignment="1">
      <alignment horizontal="center" vertical="center"/>
    </xf>
    <xf numFmtId="164" fontId="10" fillId="2" borderId="12" xfId="0" applyNumberFormat="1" applyFont="1" applyFill="1" applyBorder="1" applyAlignment="1">
      <alignment horizontal="center" vertical="center"/>
    </xf>
    <xf numFmtId="164" fontId="10" fillId="2" borderId="13" xfId="0" applyNumberFormat="1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left" vertical="center" indent="1"/>
    </xf>
    <xf numFmtId="164" fontId="10" fillId="3" borderId="39" xfId="0" applyNumberFormat="1" applyFont="1" applyFill="1" applyBorder="1" applyAlignment="1">
      <alignment horizontal="center" vertical="center"/>
    </xf>
    <xf numFmtId="0" fontId="20" fillId="2" borderId="0" xfId="1" applyFont="1" applyFill="1" applyBorder="1"/>
    <xf numFmtId="0" fontId="0" fillId="0" borderId="0" xfId="0" applyFont="1"/>
    <xf numFmtId="0" fontId="0" fillId="0" borderId="0" xfId="2" applyFont="1" applyBorder="1" applyAlignment="1">
      <alignment vertical="center" wrapText="1"/>
    </xf>
    <xf numFmtId="0" fontId="10" fillId="2" borderId="19" xfId="2" applyFont="1" applyFill="1" applyBorder="1" applyAlignment="1">
      <alignment horizontal="left" vertical="center" indent="1"/>
    </xf>
    <xf numFmtId="8" fontId="10" fillId="2" borderId="20" xfId="0" applyNumberFormat="1" applyFont="1" applyFill="1" applyBorder="1" applyAlignment="1">
      <alignment horizontal="center" vertical="center"/>
    </xf>
    <xf numFmtId="0" fontId="0" fillId="0" borderId="0" xfId="2" applyFont="1" applyBorder="1" applyAlignment="1">
      <alignment vertical="center"/>
    </xf>
    <xf numFmtId="0" fontId="10" fillId="2" borderId="14" xfId="2" applyFont="1" applyFill="1" applyBorder="1" applyAlignment="1">
      <alignment horizontal="left" vertical="center" indent="1"/>
    </xf>
    <xf numFmtId="8" fontId="10" fillId="2" borderId="15" xfId="0" applyNumberFormat="1" applyFont="1" applyFill="1" applyBorder="1" applyAlignment="1">
      <alignment horizontal="center" vertical="center"/>
    </xf>
    <xf numFmtId="0" fontId="8" fillId="3" borderId="29" xfId="2" applyFont="1" applyFill="1" applyBorder="1" applyAlignment="1">
      <alignment horizontal="left" vertical="center" indent="1"/>
    </xf>
    <xf numFmtId="8" fontId="11" fillId="3" borderId="30" xfId="0" applyNumberFormat="1" applyFont="1" applyFill="1" applyBorder="1" applyAlignment="1">
      <alignment horizontal="center" vertical="center"/>
    </xf>
    <xf numFmtId="0" fontId="0" fillId="0" borderId="0" xfId="2" applyFont="1" applyBorder="1" applyAlignment="1">
      <alignment horizontal="left" vertical="center"/>
    </xf>
    <xf numFmtId="0" fontId="10" fillId="2" borderId="5" xfId="2" applyFont="1" applyFill="1" applyBorder="1" applyAlignment="1">
      <alignment horizontal="left" vertical="center" indent="1"/>
    </xf>
    <xf numFmtId="8" fontId="10" fillId="2" borderId="7" xfId="0" applyNumberFormat="1" applyFont="1" applyFill="1" applyBorder="1" applyAlignment="1">
      <alignment horizontal="center" vertical="center"/>
    </xf>
    <xf numFmtId="8" fontId="22" fillId="0" borderId="0" xfId="0" applyNumberFormat="1" applyFont="1" applyAlignment="1">
      <alignment vertical="center"/>
    </xf>
    <xf numFmtId="0" fontId="17" fillId="2" borderId="0" xfId="2" applyFont="1" applyFill="1" applyBorder="1" applyAlignment="1">
      <alignment vertical="center"/>
    </xf>
    <xf numFmtId="8" fontId="23" fillId="2" borderId="0" xfId="0" applyNumberFormat="1" applyFont="1" applyFill="1" applyBorder="1" applyAlignment="1">
      <alignment vertical="center"/>
    </xf>
    <xf numFmtId="0" fontId="0" fillId="0" borderId="0" xfId="0" applyFont="1" applyBorder="1"/>
    <xf numFmtId="0" fontId="8" fillId="3" borderId="33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3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24" fillId="0" borderId="0" xfId="0" applyFont="1" applyBorder="1"/>
    <xf numFmtId="0" fontId="24" fillId="0" borderId="0" xfId="0" applyFont="1"/>
    <xf numFmtId="0" fontId="0" fillId="0" borderId="0" xfId="0" applyFont="1" applyAlignment="1">
      <alignment vertical="center"/>
    </xf>
    <xf numFmtId="0" fontId="25" fillId="0" borderId="0" xfId="2" applyFont="1" applyFill="1" applyBorder="1" applyAlignment="1">
      <alignment horizontal="left" vertical="center" indent="11"/>
    </xf>
    <xf numFmtId="0" fontId="26" fillId="0" borderId="0" xfId="0" applyFont="1" applyBorder="1" applyAlignment="1">
      <alignment horizontal="left" vertical="center" indent="1"/>
    </xf>
    <xf numFmtId="0" fontId="26" fillId="2" borderId="0" xfId="2" applyFont="1" applyFill="1" applyBorder="1" applyAlignment="1">
      <alignment horizontal="left" vertical="center" indent="1"/>
    </xf>
    <xf numFmtId="164" fontId="17" fillId="3" borderId="38" xfId="0" applyNumberFormat="1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 indent="1"/>
    </xf>
    <xf numFmtId="0" fontId="18" fillId="0" borderId="17" xfId="0" applyFont="1" applyBorder="1" applyAlignment="1">
      <alignment horizontal="left" vertical="center" indent="1"/>
    </xf>
    <xf numFmtId="0" fontId="26" fillId="2" borderId="17" xfId="0" applyFont="1" applyFill="1" applyBorder="1" applyAlignment="1">
      <alignment horizontal="left" vertical="center" indent="1"/>
    </xf>
    <xf numFmtId="0" fontId="18" fillId="2" borderId="17" xfId="0" applyFont="1" applyFill="1" applyBorder="1" applyAlignment="1">
      <alignment horizontal="left" vertical="center" indent="1"/>
    </xf>
    <xf numFmtId="0" fontId="26" fillId="2" borderId="17" xfId="0" applyFont="1" applyFill="1" applyBorder="1" applyAlignment="1">
      <alignment vertical="center"/>
    </xf>
    <xf numFmtId="0" fontId="18" fillId="2" borderId="17" xfId="0" applyFont="1" applyFill="1" applyBorder="1" applyAlignment="1">
      <alignment vertical="center"/>
    </xf>
    <xf numFmtId="0" fontId="21" fillId="4" borderId="0" xfId="2" applyFont="1" applyFill="1" applyBorder="1" applyAlignment="1">
      <alignment horizontal="left" vertical="center" wrapText="1" indent="1"/>
    </xf>
    <xf numFmtId="8" fontId="8" fillId="4" borderId="0" xfId="0" applyNumberFormat="1" applyFont="1" applyFill="1" applyBorder="1" applyAlignment="1">
      <alignment horizontal="center" vertical="center"/>
    </xf>
    <xf numFmtId="8" fontId="16" fillId="6" borderId="0" xfId="0" applyNumberFormat="1" applyFont="1" applyFill="1" applyBorder="1" applyAlignment="1">
      <alignment horizontal="center" vertical="center"/>
    </xf>
    <xf numFmtId="8" fontId="16" fillId="5" borderId="0" xfId="0" applyNumberFormat="1" applyFont="1" applyFill="1" applyBorder="1" applyAlignment="1">
      <alignment horizontal="center" vertical="center"/>
    </xf>
    <xf numFmtId="0" fontId="21" fillId="5" borderId="0" xfId="2" applyFont="1" applyFill="1" applyBorder="1" applyAlignment="1">
      <alignment horizontal="left" vertical="center" wrapText="1" indent="1"/>
    </xf>
    <xf numFmtId="0" fontId="25" fillId="0" borderId="0" xfId="0" applyFont="1" applyAlignment="1">
      <alignment horizontal="left" vertical="center" indent="11"/>
    </xf>
    <xf numFmtId="0" fontId="7" fillId="0" borderId="0" xfId="0" applyFont="1" applyAlignment="1">
      <alignment horizontal="center"/>
    </xf>
    <xf numFmtId="0" fontId="21" fillId="6" borderId="0" xfId="2" applyFont="1" applyFill="1" applyBorder="1" applyAlignment="1">
      <alignment horizontal="left" vertical="center" wrapText="1" indent="1"/>
    </xf>
    <xf numFmtId="0" fontId="21" fillId="7" borderId="0" xfId="2" applyFont="1" applyFill="1" applyBorder="1" applyAlignment="1">
      <alignment horizontal="left" vertical="center" wrapText="1" indent="1"/>
    </xf>
    <xf numFmtId="0" fontId="21" fillId="8" borderId="0" xfId="2" applyFont="1" applyFill="1" applyBorder="1" applyAlignment="1">
      <alignment horizontal="left" vertical="center" wrapText="1" indent="1"/>
    </xf>
    <xf numFmtId="0" fontId="21" fillId="9" borderId="0" xfId="2" applyFont="1" applyFill="1" applyBorder="1" applyAlignment="1">
      <alignment horizontal="left" vertical="center" wrapText="1" indent="1"/>
    </xf>
    <xf numFmtId="0" fontId="26" fillId="2" borderId="21" xfId="3" applyFont="1" applyFill="1" applyBorder="1" applyAlignment="1">
      <alignment horizontal="left" vertical="center" indent="1"/>
    </xf>
    <xf numFmtId="0" fontId="27" fillId="2" borderId="22" xfId="3" applyFont="1" applyFill="1" applyBorder="1" applyAlignment="1">
      <alignment horizontal="left" vertical="center" indent="1"/>
    </xf>
    <xf numFmtId="0" fontId="18" fillId="2" borderId="22" xfId="3" applyFont="1" applyFill="1" applyBorder="1" applyAlignment="1">
      <alignment horizontal="left" vertical="center" indent="1"/>
    </xf>
    <xf numFmtId="8" fontId="16" fillId="7" borderId="0" xfId="0" applyNumberFormat="1" applyFont="1" applyFill="1" applyBorder="1" applyAlignment="1">
      <alignment horizontal="center" vertical="center"/>
    </xf>
    <xf numFmtId="8" fontId="16" fillId="8" borderId="0" xfId="0" applyNumberFormat="1" applyFont="1" applyFill="1" applyBorder="1" applyAlignment="1">
      <alignment horizontal="center" vertical="center"/>
    </xf>
    <xf numFmtId="8" fontId="8" fillId="9" borderId="0" xfId="0" applyNumberFormat="1" applyFont="1" applyFill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wrapText="1"/>
    </xf>
    <xf numFmtId="0" fontId="29" fillId="0" borderId="0" xfId="0" applyFont="1"/>
    <xf numFmtId="0" fontId="29" fillId="0" borderId="0" xfId="0" applyFont="1" applyBorder="1"/>
    <xf numFmtId="164" fontId="1" fillId="3" borderId="24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indent="1"/>
    </xf>
  </cellXfs>
  <cellStyles count="6">
    <cellStyle name="Date" xfId="5" xr:uid="{FE33F3B2-B201-45AD-A81E-81BCB12ED9D2}"/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  <cellStyle name="Phone" xfId="4" xr:uid="{70E46558-98AC-446F-861A-54F270CBD905}"/>
  </cellStyles>
  <dxfs count="16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/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0691854609822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/>
        <top style="thin">
          <color theme="0" tint="-0.14996795556505021"/>
        </top>
        <bottom style="thin">
          <color theme="0" tint="-0.14987640003662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 style="thin">
          <color theme="0" tint="-0.14996795556505021"/>
        </top>
        <bottom style="thin">
          <color theme="0" tint="-0.14987640003662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 style="thin">
          <color theme="0" tint="-0.14996795556505021"/>
        </top>
        <bottom style="thin">
          <color theme="0" tint="-0.14987640003662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0691854609822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67955565050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67955565050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67955565050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67955565050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/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0691854609822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/>
        <top style="thin">
          <color theme="0" tint="-0.14993743705557422"/>
        </top>
        <bottom style="thin">
          <color theme="0" tint="-0.149906918546098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 style="thin">
          <color theme="0" tint="-0.14993743705557422"/>
        </top>
        <bottom style="thin">
          <color theme="0" tint="-0.149906918546098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 style="thin">
          <color theme="0" tint="-0.14993743705557422"/>
        </top>
        <bottom style="thin">
          <color theme="0" tint="-0.149906918546098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0691854609822"/>
        </right>
        <top style="thin">
          <color theme="0" tint="-0.14993743705557422"/>
        </top>
        <bottom style="thin">
          <color theme="0" tint="-0.149906918546098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/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0691854609822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border diagonalUp="0" diagonalDown="0" outline="0">
        <left style="thin">
          <color theme="0" tint="-0.14993743705557422"/>
        </left>
        <right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border diagonalUp="0" diagonalDown="0" outline="0">
        <left/>
        <right style="thin">
          <color theme="0" tint="-0.14993743705557422"/>
        </right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3743705557422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font>
        <b/>
        <i val="0"/>
        <strike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3743705557422"/>
        </left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37437055574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indent="1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diagonalUp="0" diagonalDown="0">
        <left/>
        <right/>
        <top style="thin">
          <color theme="8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alignment horizontal="left" vertical="center" textRotation="0" indent="1" justifyLastLine="0" shrinkToFit="0" readingOrder="0"/>
    </dxf>
    <dxf>
      <border>
        <bottom style="thin">
          <color theme="0" tint="-0.14996795556505021"/>
        </bottom>
      </border>
    </dxf>
    <dxf>
      <font>
        <b/>
        <i val="0"/>
        <strike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border diagonalUp="0" diagonalDown="0">
        <left/>
        <right/>
        <top style="thin">
          <color theme="8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ill>
        <patternFill patternType="solid">
          <fgColor theme="2" tint="0.59996337778862885"/>
          <bgColor theme="0" tint="-4.9989318521683403E-2"/>
        </patternFill>
      </fill>
    </dxf>
    <dxf>
      <fill>
        <patternFill patternType="solid">
          <fgColor theme="2" tint="0.79995117038483843"/>
          <bgColor theme="2"/>
        </patternFill>
      </fill>
    </dxf>
    <dxf>
      <border>
        <top style="thin">
          <color theme="6" tint="-0.499984740745262"/>
        </top>
      </border>
    </dxf>
    <dxf>
      <font>
        <color theme="2" tint="0.79995117038483843"/>
      </font>
      <fill>
        <patternFill>
          <bgColor theme="6" tint="-0.499984740745262"/>
        </patternFill>
      </fill>
      <border>
        <top style="thick">
          <color theme="0"/>
        </top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6" tint="-0.499984740745262"/>
        </bottom>
        <vertical/>
        <horizontal/>
      </border>
    </dxf>
  </dxfs>
  <tableStyles count="2" defaultTableStyle="TableStyleMedium2" defaultPivotStyle="PivotStyleLight16">
    <tableStyle name="Address Book" pivot="0" count="5" xr9:uid="{00000000-0011-0000-FFFF-FFFF00000000}">
      <tableStyleElement type="wholeTable" dxfId="161"/>
      <tableStyleElement type="headerRow" dxfId="160"/>
      <tableStyleElement type="totalRow" dxfId="159"/>
      <tableStyleElement type="firstRowStripe" dxfId="158"/>
      <tableStyleElement type="secondRowStripe" dxfId="157"/>
    </tableStyle>
    <tableStyle name="Personal monthly budget" pivot="0" count="7" xr9:uid="{DF2684C2-C435-47FA-9646-E632C3AE8948}">
      <tableStyleElement type="wholeTable" dxfId="156"/>
      <tableStyleElement type="headerRow" dxfId="155"/>
      <tableStyleElement type="totalRow" dxfId="154"/>
      <tableStyleElement type="firstColumn" dxfId="153"/>
      <tableStyleElement type="lastColumn" dxfId="152"/>
      <tableStyleElement type="firstRowStripe" dxfId="151"/>
      <tableStyleElement type="firstColumnStripe" dxfId="15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254004</xdr:rowOff>
    </xdr:from>
    <xdr:to>
      <xdr:col>1</xdr:col>
      <xdr:colOff>685800</xdr:colOff>
      <xdr:row>1</xdr:row>
      <xdr:rowOff>939804</xdr:rowOff>
    </xdr:to>
    <xdr:pic>
      <xdr:nvPicPr>
        <xdr:cNvPr id="3" name="Graphic 2" descr="Money">
          <a:extLst>
            <a:ext uri="{FF2B5EF4-FFF2-40B4-BE49-F238E27FC236}">
              <a16:creationId xmlns:a16="http://schemas.microsoft.com/office/drawing/2014/main" id="{D4FC616A-5101-4F29-9ACA-5397EC757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3188" y="508004"/>
          <a:ext cx="685800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244940</xdr:rowOff>
    </xdr:from>
    <xdr:to>
      <xdr:col>1</xdr:col>
      <xdr:colOff>685800</xdr:colOff>
      <xdr:row>1</xdr:row>
      <xdr:rowOff>930740</xdr:rowOff>
    </xdr:to>
    <xdr:pic>
      <xdr:nvPicPr>
        <xdr:cNvPr id="4" name="Graphic 3" descr="Money">
          <a:extLst>
            <a:ext uri="{FF2B5EF4-FFF2-40B4-BE49-F238E27FC236}">
              <a16:creationId xmlns:a16="http://schemas.microsoft.com/office/drawing/2014/main" id="{132E34AD-9B34-4E07-A53A-B9135BAE2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4929" y="367404"/>
          <a:ext cx="685800" cy="685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ousing" displayName="Housing" ref="B15:E26" totalsRowCount="1" headerRowDxfId="149" dataDxfId="147" totalsRowDxfId="145" headerRowBorderDxfId="148" tableBorderDxfId="146" totalsRowBorderDxfId="144">
  <tableColumns count="4">
    <tableColumn id="1" xr3:uid="{00000000-0010-0000-0000-000001000000}" name="0" totalsRowLabel="Subtotal" dataDxfId="31" totalsRowDxfId="15"/>
    <tableColumn id="2" xr3:uid="{00000000-0010-0000-0000-000002000000}" name="Projected_x000a_Cost" dataDxfId="30" totalsRowDxfId="14"/>
    <tableColumn id="3" xr3:uid="{00000000-0010-0000-0000-000003000000}" name="Actual _x000a_Cost" dataDxfId="29" totalsRowDxfId="13"/>
    <tableColumn id="4" xr3:uid="{00000000-0010-0000-0000-000004000000}" name="Difference" totalsRowFunction="sum" dataDxfId="28" totalsRowDxfId="12">
      <calculatedColumnFormula>Housing[[#This Row],[Projected
Cost]]-Housing[[#This Row],[Actual 
Cost]]</calculatedColumnFormula>
    </tableColumn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Enter Projected and Actual Housing Costs in this table. Difference is auto calculated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Pets" displayName="Pets" ref="B55:E61" totalsRowCount="1" headerRowDxfId="53" dataDxfId="51" totalsRowDxfId="50" headerRowBorderDxfId="52" totalsRowBorderDxfId="49">
  <autoFilter ref="B55:E60" xr:uid="{00000000-0009-0000-0100-00000A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900-000001000000}" name="0" totalsRowLabel="Subtotal" dataDxfId="48" totalsRowDxfId="47"/>
    <tableColumn id="2" xr3:uid="{00000000-0010-0000-0900-000002000000}" name="Projected _x000a_Cost" dataDxfId="46" totalsRowDxfId="45"/>
    <tableColumn id="3" xr3:uid="{00000000-0010-0000-0900-000003000000}" name="Actual _x000a_Cost" dataDxfId="44" totalsRowDxfId="43"/>
    <tableColumn id="4" xr3:uid="{00000000-0010-0000-0900-000004000000}" name="Difference" totalsRowFunction="sum" dataDxfId="42" totalsRowDxfId="41">
      <calculatedColumnFormula>Pets[[#This Row],[Projected 
Cost]]-Pets[[#This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Pets Costs in this table. Difference is auto calculated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PersonalCare" displayName="PersonalCare" ref="B64:E72" totalsRowCount="1" headerRowDxfId="40" dataDxfId="38" totalsRowDxfId="37" headerRowBorderDxfId="39" totalsRowBorderDxfId="36">
  <autoFilter ref="B64:E71" xr:uid="{00000000-0009-0000-0100-00000C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B00-000001000000}" name="0" totalsRowLabel="Subtotal" dataDxfId="35" totalsRowDxfId="23"/>
    <tableColumn id="2" xr3:uid="{00000000-0010-0000-0B00-000002000000}" name="Projected _x000a_Cost" dataDxfId="34" totalsRowDxfId="22"/>
    <tableColumn id="3" xr3:uid="{00000000-0010-0000-0B00-000003000000}" name="Actual _x000a_Cost" dataDxfId="33" totalsRowDxfId="21"/>
    <tableColumn id="4" xr3:uid="{00000000-0010-0000-0B00-000004000000}" name="Difference" totalsRowFunction="sum" dataDxfId="32" totalsRowDxfId="20">
      <calculatedColumnFormula>PersonalCare[[#This Row],[Projected 
Cost]]-PersonalCare[[#This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Personal Care Costs in this table. Difference is auto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ntertainment" displayName="Entertainment" ref="G15:J25" totalsRowCount="1" headerRowDxfId="143" dataDxfId="141" totalsRowDxfId="139" headerRowBorderDxfId="142" tableBorderDxfId="140" totalsRowBorderDxfId="138" headerRowCellStyle="Normal">
  <autoFilter ref="G15:J24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0" totalsRowLabel="Subtotal" dataDxfId="137" totalsRowDxfId="11"/>
    <tableColumn id="2" xr3:uid="{00000000-0010-0000-0100-000002000000}" name="Projected _x000a_Cost" dataDxfId="136" totalsRowDxfId="10"/>
    <tableColumn id="3" xr3:uid="{00000000-0010-0000-0100-000003000000}" name="Actual _x000a_Cost" dataDxfId="135" totalsRowDxfId="9"/>
    <tableColumn id="4" xr3:uid="{00000000-0010-0000-0100-000004000000}" name="Difference" totalsRowFunction="sum" dataDxfId="134" totalsRowDxfId="8">
      <calculatedColumnFormula>Entertainment[[#This Row],[Projected 
Cost]]-Entertainment[[#This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Entertainment Costs in this table. Difference is auto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Loans" displayName="Loans" ref="G29:J36" totalsRowCount="1" headerRowDxfId="133" dataDxfId="131" totalsRowDxfId="129" headerRowBorderDxfId="132" tableBorderDxfId="130" totalsRowBorderDxfId="128">
  <autoFilter ref="G29:J35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0" totalsRowLabel="Subtotal" dataDxfId="127" totalsRowDxfId="3"/>
    <tableColumn id="2" xr3:uid="{00000000-0010-0000-0200-000002000000}" name="Projected _x000a_Cost" dataDxfId="126" totalsRowDxfId="2"/>
    <tableColumn id="3" xr3:uid="{00000000-0010-0000-0200-000003000000}" name="Actual _x000a_Cost" dataDxfId="125" totalsRowDxfId="1"/>
    <tableColumn id="4" xr3:uid="{00000000-0010-0000-0200-000004000000}" name="Difference" totalsRowFunction="sum" dataDxfId="124" totalsRowDxfId="0">
      <calculatedColumnFormula>Loans[[#This Row],[Projected 
Cost]]-Loans[[#This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Loan Costs in this table. Difference is auto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ransportation" displayName="Transportation" ref="B29:E37" totalsRowCount="1" headerRowDxfId="123" dataDxfId="121" totalsRowDxfId="119" headerRowBorderDxfId="122" tableBorderDxfId="120" totalsRowBorderDxfId="118">
  <autoFilter ref="B29:E36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0" totalsRowLabel="Subtotal" dataDxfId="117" totalsRowDxfId="7"/>
    <tableColumn id="2" xr3:uid="{00000000-0010-0000-0300-000002000000}" name="Projected _x000a_Cost" dataDxfId="116" totalsRowDxfId="6"/>
    <tableColumn id="3" xr3:uid="{00000000-0010-0000-0300-000003000000}" name="Actual _x000a_Cost" dataDxfId="115" totalsRowDxfId="5"/>
    <tableColumn id="4" xr3:uid="{00000000-0010-0000-0300-000004000000}" name="Difference" totalsRowFunction="sum" dataDxfId="114" totalsRowDxfId="4">
      <calculatedColumnFormula>Transportation[[#This Row],[Projected 
Cost]]-Transportation[[#This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Transportation Costs in this table. Difference is auto calcul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Insurance" displayName="Insurance" ref="B40:E45" totalsRowCount="1" headerRowDxfId="113" dataDxfId="111" totalsRowDxfId="109" headerRowBorderDxfId="112" tableBorderDxfId="110" totalsRowBorderDxfId="108">
  <autoFilter ref="B40:E44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400-000001000000}" name="0" totalsRowLabel="Subtotal" dataDxfId="107" totalsRowDxfId="27"/>
    <tableColumn id="2" xr3:uid="{00000000-0010-0000-0400-000002000000}" name="Projected _x000a_Cost" dataDxfId="106" totalsRowDxfId="26"/>
    <tableColumn id="3" xr3:uid="{00000000-0010-0000-0400-000003000000}" name="Actual _x000a_Cost" dataDxfId="105" totalsRowDxfId="25"/>
    <tableColumn id="4" xr3:uid="{00000000-0010-0000-0400-000004000000}" name="Difference" totalsRowFunction="sum" dataDxfId="104" totalsRowDxfId="24">
      <calculatedColumnFormula>Insurance[[#This Row],[Projected 
Cost]]-Insurance[[#This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Insurance Costs in this table. Difference is auto calculated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xes" displayName="Taxes" ref="G40:J45" totalsRowCount="1" headerRowDxfId="103" dataDxfId="101" totalsRowDxfId="99" headerRowBorderDxfId="102" tableBorderDxfId="100" totalsRowBorderDxfId="98">
  <autoFilter ref="G40:J44" xr:uid="{00000000-0009-0000-0100-000006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500-000001000000}" name="0" totalsRowLabel="Subtotal" dataDxfId="97" totalsRowDxfId="19"/>
    <tableColumn id="2" xr3:uid="{00000000-0010-0000-0500-000002000000}" name="Projected _x000a_Cost" dataDxfId="96" totalsRowDxfId="18"/>
    <tableColumn id="3" xr3:uid="{00000000-0010-0000-0500-000003000000}" name="Actual _x000a_Cost" dataDxfId="95" totalsRowDxfId="17"/>
    <tableColumn id="4" xr3:uid="{00000000-0010-0000-0500-000004000000}" name="Difference" totalsRowFunction="sum" dataDxfId="94" totalsRowDxfId="16">
      <calculatedColumnFormula>Taxes[[#This Row],[Projected 
Cost]]-Taxes[[#This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Taxes Costs in this table. Difference is auto calculated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Savings" displayName="Savings" ref="G48:J52" totalsRowCount="1" headerRowDxfId="93" dataDxfId="91" totalsRowDxfId="90" headerRowBorderDxfId="92" totalsRowBorderDxfId="89">
  <autoFilter ref="G48:J51" xr:uid="{00000000-0009-0000-0100-000007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600-000001000000}" name="0" totalsRowLabel="Subtotal" dataDxfId="88" totalsRowDxfId="87"/>
    <tableColumn id="2" xr3:uid="{00000000-0010-0000-0600-000002000000}" name="Projected _x000a_Cost" dataDxfId="86" totalsRowDxfId="85"/>
    <tableColumn id="3" xr3:uid="{00000000-0010-0000-0600-000003000000}" name="Actual _x000a_Cost" dataDxfId="84" totalsRowDxfId="83"/>
    <tableColumn id="4" xr3:uid="{00000000-0010-0000-0600-000004000000}" name="Difference" totalsRowFunction="sum" dataDxfId="82" totalsRowDxfId="81">
      <calculatedColumnFormula>Savings[[#This Row],[Projected 
Cost]]-Savings[[#This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Costs for Savings or Investments in this table. Difference is auto calculated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Food" displayName="Food" ref="B48:E52" totalsRowCount="1" headerRowDxfId="80" dataDxfId="78" totalsRowDxfId="76" headerRowBorderDxfId="79" tableBorderDxfId="77" totalsRowBorderDxfId="75">
  <autoFilter ref="B48:E51" xr:uid="{00000000-0009-0000-0100-000008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700-000001000000}" name="0" totalsRowLabel="Subtotal" dataDxfId="74" totalsRowDxfId="73"/>
    <tableColumn id="2" xr3:uid="{00000000-0010-0000-0700-000002000000}" name="Projected _x000a_Cost" dataDxfId="72" totalsRowDxfId="71"/>
    <tableColumn id="3" xr3:uid="{00000000-0010-0000-0700-000003000000}" name="Actual _x000a_Cost" dataDxfId="70" totalsRowDxfId="69"/>
    <tableColumn id="4" xr3:uid="{00000000-0010-0000-0700-000004000000}" name="Difference" totalsRowFunction="sum" dataDxfId="68" totalsRowDxfId="67">
      <calculatedColumnFormula>Food[[#This Row],[Projected 
Cost]]-Food[[#This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Food Costs in this table. Difference is auto calculated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Gifts" displayName="Gifts" ref="G55:J59" totalsRowCount="1" headerRowDxfId="66" dataDxfId="64" totalsRowDxfId="63" headerRowBorderDxfId="65" totalsRowBorderDxfId="62">
  <autoFilter ref="G55:J58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800-000001000000}" name="0" totalsRowLabel="Subtotal" dataDxfId="61" totalsRowDxfId="60"/>
    <tableColumn id="2" xr3:uid="{00000000-0010-0000-0800-000002000000}" name="Projected _x000a_Cost" dataDxfId="59" totalsRowDxfId="58"/>
    <tableColumn id="3" xr3:uid="{00000000-0010-0000-0800-000003000000}" name="Actual _x000a_Cost" dataDxfId="57" totalsRowDxfId="56"/>
    <tableColumn id="4" xr3:uid="{00000000-0010-0000-0800-000004000000}" name="Difference" totalsRowFunction="sum" dataDxfId="55" totalsRowDxfId="54">
      <calculatedColumnFormula>Gifts[[#This Row],[Projected 
Cost]]-Gifts[[#This Row],[Actual 
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Costs for Gifts and Donations in this table. Difference is auto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31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F256-A10A-4A5C-8FB4-95F27AB5BFA3}">
  <sheetPr>
    <tabColor theme="9" tint="-0.499984740745262"/>
  </sheetPr>
  <dimension ref="B1:B8"/>
  <sheetViews>
    <sheetView showGridLines="0" zoomScaleNormal="100" workbookViewId="0">
      <selection activeCell="B2" sqref="B2"/>
    </sheetView>
  </sheetViews>
  <sheetFormatPr defaultColWidth="8.85546875" defaultRowHeight="12.75" x14ac:dyDescent="0.2"/>
  <cols>
    <col min="1" max="1" width="1.42578125" style="71" customWidth="1"/>
    <col min="2" max="2" width="100.7109375" style="71" customWidth="1"/>
    <col min="3" max="3" width="2.7109375" style="71" customWidth="1"/>
    <col min="4" max="16384" width="8.85546875" style="71"/>
  </cols>
  <sheetData>
    <row r="1" spans="2:2" ht="19.899999999999999" customHeight="1" x14ac:dyDescent="0.2"/>
    <row r="2" spans="2:2" s="93" customFormat="1" ht="94.9" customHeight="1" x14ac:dyDescent="0.2">
      <c r="B2" s="94" t="s">
        <v>39</v>
      </c>
    </row>
    <row r="3" spans="2:2" ht="48.6" customHeight="1" x14ac:dyDescent="0.2">
      <c r="B3" s="37" t="s">
        <v>36</v>
      </c>
    </row>
    <row r="4" spans="2:2" ht="30" customHeight="1" x14ac:dyDescent="0.2">
      <c r="B4" s="36" t="s">
        <v>61</v>
      </c>
    </row>
    <row r="5" spans="2:2" ht="30" customHeight="1" x14ac:dyDescent="0.2">
      <c r="B5" s="36" t="s">
        <v>62</v>
      </c>
    </row>
    <row r="6" spans="2:2" ht="34.9" customHeight="1" x14ac:dyDescent="0.3">
      <c r="B6" s="44" t="s">
        <v>37</v>
      </c>
    </row>
    <row r="7" spans="2:2" ht="47.25" x14ac:dyDescent="0.2">
      <c r="B7" s="36" t="s">
        <v>38</v>
      </c>
    </row>
    <row r="8" spans="2:2" ht="10.15" customHeight="1" x14ac:dyDescent="0.2">
      <c r="B8" s="36"/>
    </row>
  </sheetData>
  <pageMargins left="0.7" right="0.7" top="0.75" bottom="0.75" header="0.3" footer="0.3"/>
  <pageSetup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K81"/>
  <sheetViews>
    <sheetView showGridLines="0" tabSelected="1" zoomScaleNormal="100" zoomScaleSheetLayoutView="30" workbookViewId="0">
      <selection activeCell="F33" sqref="F33"/>
    </sheetView>
  </sheetViews>
  <sheetFormatPr defaultColWidth="8.85546875" defaultRowHeight="12.75" x14ac:dyDescent="0.2"/>
  <cols>
    <col min="1" max="1" width="1.42578125" style="123" customWidth="1"/>
    <col min="2" max="2" width="30.7109375" style="71" customWidth="1"/>
    <col min="3" max="5" width="20.7109375" style="71" customWidth="1"/>
    <col min="6" max="6" width="15.7109375" style="71" customWidth="1"/>
    <col min="7" max="7" width="30.7109375" style="71" customWidth="1"/>
    <col min="8" max="10" width="20.7109375" style="71" customWidth="1"/>
    <col min="11" max="11" width="2.7109375" style="71" customWidth="1"/>
    <col min="12" max="16384" width="8.85546875" style="71"/>
  </cols>
  <sheetData>
    <row r="1" spans="1:11" s="1" customFormat="1" ht="19.899999999999999" customHeight="1" x14ac:dyDescent="0.25">
      <c r="A1" s="121"/>
    </row>
    <row r="2" spans="1:11" s="1" customFormat="1" ht="94.9" customHeight="1" x14ac:dyDescent="0.45">
      <c r="A2" s="122"/>
      <c r="B2" s="109" t="s">
        <v>57</v>
      </c>
      <c r="C2" s="109"/>
      <c r="D2" s="109"/>
      <c r="E2" s="109"/>
      <c r="F2" s="109"/>
      <c r="G2" s="109"/>
      <c r="H2" s="109"/>
      <c r="I2" s="70"/>
      <c r="J2" s="70"/>
    </row>
    <row r="3" spans="1:11" ht="15" customHeight="1" x14ac:dyDescent="0.2"/>
    <row r="4" spans="1:11" ht="30" customHeight="1" x14ac:dyDescent="0.2">
      <c r="B4" s="115" t="s">
        <v>40</v>
      </c>
      <c r="C4" s="116"/>
      <c r="D4" s="72"/>
      <c r="E4" s="112" t="s">
        <v>58</v>
      </c>
      <c r="F4" s="112"/>
      <c r="G4" s="112"/>
      <c r="H4" s="118">
        <f>C7-J66</f>
        <v>1969.625</v>
      </c>
    </row>
    <row r="5" spans="1:11" ht="30" customHeight="1" x14ac:dyDescent="0.2">
      <c r="B5" s="73" t="s">
        <v>0</v>
      </c>
      <c r="C5" s="74">
        <f>(50000/12)*0.75</f>
        <v>3125</v>
      </c>
      <c r="E5" s="112"/>
      <c r="F5" s="112"/>
      <c r="G5" s="112"/>
      <c r="H5" s="118"/>
      <c r="I5" s="75"/>
    </row>
    <row r="6" spans="1:11" ht="30" customHeight="1" x14ac:dyDescent="0.2">
      <c r="B6" s="76" t="s">
        <v>1</v>
      </c>
      <c r="C6" s="77">
        <v>0</v>
      </c>
      <c r="E6" s="113" t="s">
        <v>59</v>
      </c>
      <c r="F6" s="113"/>
      <c r="G6" s="113"/>
      <c r="H6" s="119">
        <f>C12-J68</f>
        <v>2107.75</v>
      </c>
      <c r="I6" s="75"/>
    </row>
    <row r="7" spans="1:11" ht="30" customHeight="1" x14ac:dyDescent="0.2">
      <c r="B7" s="78" t="s">
        <v>2</v>
      </c>
      <c r="C7" s="79">
        <f>SUM(C5:C6)</f>
        <v>3125</v>
      </c>
      <c r="E7" s="113"/>
      <c r="F7" s="113"/>
      <c r="G7" s="113"/>
      <c r="H7" s="119"/>
      <c r="I7" s="75"/>
    </row>
    <row r="8" spans="1:11" ht="30" customHeight="1" x14ac:dyDescent="0.2">
      <c r="E8" s="114" t="s">
        <v>60</v>
      </c>
      <c r="F8" s="114"/>
      <c r="G8" s="114"/>
      <c r="H8" s="120">
        <f>H6-H4</f>
        <v>138.125</v>
      </c>
      <c r="I8" s="75"/>
    </row>
    <row r="9" spans="1:11" ht="30" customHeight="1" x14ac:dyDescent="0.2">
      <c r="B9" s="115" t="s">
        <v>41</v>
      </c>
      <c r="C9" s="117"/>
      <c r="D9" s="72"/>
      <c r="E9" s="114"/>
      <c r="F9" s="114"/>
      <c r="G9" s="114"/>
      <c r="H9" s="120"/>
      <c r="I9" s="80"/>
    </row>
    <row r="10" spans="1:11" ht="30" customHeight="1" x14ac:dyDescent="0.2">
      <c r="B10" s="76" t="s">
        <v>0</v>
      </c>
      <c r="C10" s="77">
        <v>3125</v>
      </c>
      <c r="I10" s="75"/>
    </row>
    <row r="11" spans="1:11" ht="30" customHeight="1" x14ac:dyDescent="0.2">
      <c r="B11" s="81" t="s">
        <v>1</v>
      </c>
      <c r="C11" s="82">
        <v>0</v>
      </c>
      <c r="E11" s="75"/>
      <c r="H11" s="83"/>
      <c r="I11" s="75"/>
    </row>
    <row r="12" spans="1:11" ht="30" customHeight="1" x14ac:dyDescent="0.2">
      <c r="B12" s="78" t="s">
        <v>2</v>
      </c>
      <c r="C12" s="79">
        <f>SUM(C10:C11)</f>
        <v>3125</v>
      </c>
    </row>
    <row r="13" spans="1:11" ht="37.9" customHeight="1" x14ac:dyDescent="0.2">
      <c r="B13" s="84"/>
      <c r="C13" s="85"/>
    </row>
    <row r="14" spans="1:11" s="2" customFormat="1" ht="30" customHeight="1" x14ac:dyDescent="0.2">
      <c r="A14" s="123"/>
      <c r="B14" s="96" t="s">
        <v>45</v>
      </c>
      <c r="C14" s="58"/>
      <c r="D14" s="59"/>
      <c r="E14" s="59"/>
      <c r="F14" s="60"/>
      <c r="G14" s="95" t="s">
        <v>46</v>
      </c>
      <c r="H14" s="58"/>
      <c r="I14" s="58"/>
      <c r="J14" s="58"/>
      <c r="K14" s="60"/>
    </row>
    <row r="15" spans="1:11" ht="48" customHeight="1" x14ac:dyDescent="0.25">
      <c r="B15" s="61" t="s">
        <v>50</v>
      </c>
      <c r="C15" s="8" t="s">
        <v>47</v>
      </c>
      <c r="D15" s="8" t="s">
        <v>48</v>
      </c>
      <c r="E15" s="9" t="s">
        <v>3</v>
      </c>
      <c r="F15" s="5"/>
      <c r="G15" s="17" t="s">
        <v>50</v>
      </c>
      <c r="H15" s="8" t="s">
        <v>49</v>
      </c>
      <c r="I15" s="8" t="s">
        <v>48</v>
      </c>
      <c r="J15" s="9" t="s">
        <v>3</v>
      </c>
      <c r="K15" s="86"/>
    </row>
    <row r="16" spans="1:11" ht="30" customHeight="1" x14ac:dyDescent="0.25">
      <c r="B16" s="56" t="s">
        <v>4</v>
      </c>
      <c r="C16" s="62">
        <f>C5*0.25</f>
        <v>781.25</v>
      </c>
      <c r="D16" s="62">
        <v>781.25</v>
      </c>
      <c r="E16" s="63">
        <f>Housing[[#This Row],[Projected
Cost]]-Housing[[#This Row],[Actual 
Cost]]</f>
        <v>0</v>
      </c>
      <c r="F16" s="5"/>
      <c r="G16" s="12" t="s">
        <v>66</v>
      </c>
      <c r="H16" s="31">
        <v>15</v>
      </c>
      <c r="I16" s="31"/>
      <c r="J16" s="13">
        <f>Entertainment[[#This Row],[Projected 
Cost]]-Entertainment[[#This Row],[Actual 
Cost]]</f>
        <v>15</v>
      </c>
      <c r="K16" s="86"/>
    </row>
    <row r="17" spans="1:11" ht="30" customHeight="1" x14ac:dyDescent="0.25">
      <c r="B17" s="34" t="s">
        <v>63</v>
      </c>
      <c r="C17" s="64">
        <v>100</v>
      </c>
      <c r="D17" s="64">
        <v>100</v>
      </c>
      <c r="E17" s="65">
        <f>Housing[[#This Row],[Projected
Cost]]-Housing[[#This Row],[Actual 
Cost]]</f>
        <v>0</v>
      </c>
      <c r="F17" s="5"/>
      <c r="G17" s="12" t="s">
        <v>64</v>
      </c>
      <c r="H17" s="31">
        <v>7</v>
      </c>
      <c r="I17" s="31"/>
      <c r="J17" s="13">
        <f>Entertainment[[#This Row],[Projected 
Cost]]-Entertainment[[#This Row],[Actual 
Cost]]</f>
        <v>7</v>
      </c>
      <c r="K17" s="86"/>
    </row>
    <row r="18" spans="1:11" ht="30" customHeight="1" x14ac:dyDescent="0.25">
      <c r="B18" s="34" t="s">
        <v>5</v>
      </c>
      <c r="C18" s="64">
        <v>44</v>
      </c>
      <c r="D18" s="64">
        <v>56</v>
      </c>
      <c r="E18" s="65">
        <f>Housing[[#This Row],[Projected
Cost]]-Housing[[#This Row],[Actual 
Cost]]</f>
        <v>-12</v>
      </c>
      <c r="F18" s="5"/>
      <c r="G18" s="12" t="s">
        <v>65</v>
      </c>
      <c r="H18" s="31">
        <v>15</v>
      </c>
      <c r="I18" s="31"/>
      <c r="J18" s="13">
        <f>Entertainment[[#This Row],[Projected 
Cost]]-Entertainment[[#This Row],[Actual 
Cost]]</f>
        <v>15</v>
      </c>
      <c r="K18" s="86"/>
    </row>
    <row r="19" spans="1:11" ht="30" customHeight="1" x14ac:dyDescent="0.25">
      <c r="B19" s="34" t="s">
        <v>6</v>
      </c>
      <c r="C19" s="64">
        <v>22</v>
      </c>
      <c r="D19" s="64">
        <v>28</v>
      </c>
      <c r="E19" s="65">
        <f>Housing[[#This Row],[Projected
Cost]]-Housing[[#This Row],[Actual 
Cost]]</f>
        <v>-6</v>
      </c>
      <c r="F19" s="5"/>
      <c r="G19" s="12" t="s">
        <v>7</v>
      </c>
      <c r="H19" s="31">
        <v>50</v>
      </c>
      <c r="I19" s="31"/>
      <c r="J19" s="13">
        <f>Entertainment[[#This Row],[Projected 
Cost]]-Entertainment[[#This Row],[Actual 
Cost]]</f>
        <v>50</v>
      </c>
      <c r="K19" s="86"/>
    </row>
    <row r="20" spans="1:11" ht="30" customHeight="1" x14ac:dyDescent="0.25">
      <c r="B20" s="34" t="s">
        <v>8</v>
      </c>
      <c r="C20" s="64">
        <v>10</v>
      </c>
      <c r="D20" s="64">
        <v>8</v>
      </c>
      <c r="E20" s="65">
        <f>Housing[[#This Row],[Projected
Cost]]-Housing[[#This Row],[Actual 
Cost]]</f>
        <v>2</v>
      </c>
      <c r="F20" s="5"/>
      <c r="G20" s="12" t="s">
        <v>9</v>
      </c>
      <c r="H20" s="31">
        <v>0</v>
      </c>
      <c r="I20" s="31"/>
      <c r="J20" s="13">
        <f>Entertainment[[#This Row],[Projected 
Cost]]-Entertainment[[#This Row],[Actual 
Cost]]</f>
        <v>0</v>
      </c>
      <c r="K20" s="86"/>
    </row>
    <row r="21" spans="1:11" ht="30" customHeight="1" x14ac:dyDescent="0.25">
      <c r="B21" s="34" t="s">
        <v>13</v>
      </c>
      <c r="C21" s="64">
        <f>C16*0.1</f>
        <v>78.125</v>
      </c>
      <c r="D21" s="64">
        <v>34</v>
      </c>
      <c r="E21" s="65">
        <f>Housing[[#This Row],[Projected
Cost]]-Housing[[#This Row],[Actual 
Cost]]</f>
        <v>44.125</v>
      </c>
      <c r="F21" s="5"/>
      <c r="G21" s="12" t="s">
        <v>10</v>
      </c>
      <c r="H21" s="31">
        <v>0</v>
      </c>
      <c r="I21" s="31"/>
      <c r="J21" s="13">
        <f>Entertainment[[#This Row],[Projected 
Cost]]-Entertainment[[#This Row],[Actual 
Cost]]</f>
        <v>0</v>
      </c>
      <c r="K21" s="86"/>
    </row>
    <row r="22" spans="1:11" ht="30" customHeight="1" x14ac:dyDescent="0.25">
      <c r="B22" s="34" t="s">
        <v>11</v>
      </c>
      <c r="C22" s="64">
        <v>10</v>
      </c>
      <c r="D22" s="64">
        <v>10</v>
      </c>
      <c r="E22" s="65">
        <f>Housing[[#This Row],[Projected
Cost]]-Housing[[#This Row],[Actual 
Cost]]</f>
        <v>0</v>
      </c>
      <c r="F22" s="5"/>
      <c r="G22" s="12" t="s">
        <v>67</v>
      </c>
      <c r="H22" s="31"/>
      <c r="I22" s="31"/>
      <c r="J22" s="13">
        <f>Entertainment[[#This Row],[Projected 
Cost]]-Entertainment[[#This Row],[Actual 
Cost]]</f>
        <v>0</v>
      </c>
      <c r="K22" s="86"/>
    </row>
    <row r="23" spans="1:11" ht="30" customHeight="1" x14ac:dyDescent="0.25">
      <c r="B23" s="126" t="s">
        <v>14</v>
      </c>
      <c r="C23" s="64">
        <v>23</v>
      </c>
      <c r="D23" s="64">
        <v>0</v>
      </c>
      <c r="E23" s="65">
        <f>Housing[[#This Row],[Projected
Cost]]-Housing[[#This Row],[Actual 
Cost]]</f>
        <v>23</v>
      </c>
      <c r="F23" s="5"/>
      <c r="G23" s="12" t="s">
        <v>80</v>
      </c>
      <c r="H23" s="31"/>
      <c r="I23" s="31"/>
      <c r="J23" s="13">
        <f>Entertainment[[#This Row],[Projected 
Cost]]-Entertainment[[#This Row],[Actual 
Cost]]</f>
        <v>0</v>
      </c>
      <c r="K23" s="86"/>
    </row>
    <row r="24" spans="1:11" ht="30" customHeight="1" x14ac:dyDescent="0.25">
      <c r="B24" s="34" t="s">
        <v>79</v>
      </c>
      <c r="C24" s="64">
        <v>0</v>
      </c>
      <c r="D24" s="64">
        <v>0</v>
      </c>
      <c r="E24" s="65">
        <f>Housing[[#This Row],[Projected
Cost]]-Housing[[#This Row],[Actual 
Cost]]</f>
        <v>0</v>
      </c>
      <c r="F24" s="5"/>
      <c r="G24" s="12" t="s">
        <v>81</v>
      </c>
      <c r="H24" s="31"/>
      <c r="I24" s="31"/>
      <c r="J24" s="13">
        <f>Entertainment[[#This Row],[Projected 
Cost]]-Entertainment[[#This Row],[Actual 
Cost]]</f>
        <v>0</v>
      </c>
      <c r="K24" s="86"/>
    </row>
    <row r="25" spans="1:11" ht="30" customHeight="1" x14ac:dyDescent="0.25">
      <c r="B25" s="35" t="s">
        <v>12</v>
      </c>
      <c r="C25" s="66">
        <v>0</v>
      </c>
      <c r="D25" s="66">
        <v>0</v>
      </c>
      <c r="E25" s="67">
        <f>Housing[[#This Row],[Projected
Cost]]-Housing[[#This Row],[Actual 
Cost]]</f>
        <v>0</v>
      </c>
      <c r="F25" s="5"/>
      <c r="G25" s="48" t="s">
        <v>35</v>
      </c>
      <c r="H25" s="125"/>
      <c r="I25" s="125"/>
      <c r="J25" s="52">
        <f>SUBTOTAL(109,Entertainment[Difference])</f>
        <v>87</v>
      </c>
      <c r="K25" s="86"/>
    </row>
    <row r="26" spans="1:11" ht="30" customHeight="1" x14ac:dyDescent="0.25">
      <c r="A26" s="124"/>
      <c r="B26" s="68" t="s">
        <v>35</v>
      </c>
      <c r="C26" s="97"/>
      <c r="D26" s="97"/>
      <c r="E26" s="69">
        <f>SUBTOTAL(109,Housing[Difference])</f>
        <v>51.125</v>
      </c>
      <c r="F26" s="5"/>
      <c r="G26" s="57"/>
      <c r="H26" s="57"/>
      <c r="I26" s="57"/>
      <c r="J26" s="57"/>
    </row>
    <row r="27" spans="1:11" ht="37.9" customHeight="1" x14ac:dyDescent="0.25">
      <c r="A27" s="124"/>
      <c r="B27" s="26"/>
      <c r="C27" s="11"/>
      <c r="D27" s="11"/>
      <c r="E27" s="11"/>
      <c r="F27" s="5"/>
      <c r="G27" s="45"/>
      <c r="H27" s="45"/>
      <c r="I27" s="45"/>
      <c r="J27" s="45"/>
    </row>
    <row r="28" spans="1:11" s="2" customFormat="1" ht="30" customHeight="1" x14ac:dyDescent="0.25">
      <c r="A28" s="123"/>
      <c r="B28" s="100" t="s">
        <v>51</v>
      </c>
      <c r="C28" s="101"/>
      <c r="D28" s="101"/>
      <c r="E28" s="101"/>
      <c r="F28" s="91"/>
      <c r="G28" s="98" t="s">
        <v>52</v>
      </c>
      <c r="H28" s="98"/>
      <c r="I28" s="98"/>
      <c r="J28" s="98"/>
    </row>
    <row r="29" spans="1:11" ht="48" customHeight="1" x14ac:dyDescent="0.25">
      <c r="B29" s="7" t="s">
        <v>50</v>
      </c>
      <c r="C29" s="8" t="s">
        <v>49</v>
      </c>
      <c r="D29" s="8" t="s">
        <v>48</v>
      </c>
      <c r="E29" s="9" t="s">
        <v>3</v>
      </c>
      <c r="F29" s="4"/>
      <c r="G29" s="14" t="s">
        <v>50</v>
      </c>
      <c r="H29" s="15" t="s">
        <v>49</v>
      </c>
      <c r="I29" s="15" t="s">
        <v>48</v>
      </c>
      <c r="J29" s="16" t="s">
        <v>3</v>
      </c>
    </row>
    <row r="30" spans="1:11" ht="30" customHeight="1" x14ac:dyDescent="0.25">
      <c r="B30" s="12" t="s">
        <v>16</v>
      </c>
      <c r="C30" s="31"/>
      <c r="D30" s="31"/>
      <c r="E30" s="13">
        <f>Transportation[[#This Row],[Projected 
Cost]]-Transportation[[#This Row],[Actual 
Cost]]</f>
        <v>0</v>
      </c>
      <c r="F30" s="4"/>
      <c r="G30" s="12" t="s">
        <v>15</v>
      </c>
      <c r="H30" s="31"/>
      <c r="I30" s="31"/>
      <c r="J30" s="13">
        <f>Loans[[#This Row],[Projected 
Cost]]-Loans[[#This Row],[Actual 
Cost]]</f>
        <v>0</v>
      </c>
    </row>
    <row r="31" spans="1:11" ht="30" customHeight="1" x14ac:dyDescent="0.25">
      <c r="B31" s="12" t="s">
        <v>68</v>
      </c>
      <c r="C31" s="31"/>
      <c r="D31" s="31"/>
      <c r="E31" s="13">
        <f>Transportation[[#This Row],[Projected 
Cost]]-Transportation[[#This Row],[Actual 
Cost]]</f>
        <v>0</v>
      </c>
      <c r="F31" s="4"/>
      <c r="G31" s="12" t="s">
        <v>17</v>
      </c>
      <c r="H31" s="31"/>
      <c r="I31" s="31"/>
      <c r="J31" s="13">
        <f>Loans[[#This Row],[Projected 
Cost]]-Loans[[#This Row],[Actual 
Cost]]</f>
        <v>0</v>
      </c>
    </row>
    <row r="32" spans="1:11" ht="30" customHeight="1" x14ac:dyDescent="0.25">
      <c r="B32" s="12" t="s">
        <v>69</v>
      </c>
      <c r="C32" s="31"/>
      <c r="D32" s="31"/>
      <c r="E32" s="13">
        <f>Transportation[[#This Row],[Projected 
Cost]]-Transportation[[#This Row],[Actual 
Cost]]</f>
        <v>0</v>
      </c>
      <c r="F32" s="4"/>
      <c r="G32" s="12" t="s">
        <v>83</v>
      </c>
      <c r="H32" s="31"/>
      <c r="I32" s="31"/>
      <c r="J32" s="13">
        <f>Loans[[#This Row],[Projected 
Cost]]-Loans[[#This Row],[Actual 
Cost]]</f>
        <v>0</v>
      </c>
    </row>
    <row r="33" spans="1:10" ht="30" customHeight="1" x14ac:dyDescent="0.25">
      <c r="B33" s="12" t="s">
        <v>6</v>
      </c>
      <c r="C33" s="31"/>
      <c r="D33" s="31"/>
      <c r="E33" s="13">
        <f>Transportation[[#This Row],[Projected 
Cost]]-Transportation[[#This Row],[Actual 
Cost]]</f>
        <v>0</v>
      </c>
      <c r="F33" s="4"/>
      <c r="G33" s="12" t="s">
        <v>84</v>
      </c>
      <c r="H33" s="31"/>
      <c r="I33" s="31"/>
      <c r="J33" s="13">
        <f>Loans[[#This Row],[Projected 
Cost]]-Loans[[#This Row],[Actual 
Cost]]</f>
        <v>0</v>
      </c>
    </row>
    <row r="34" spans="1:10" ht="30" customHeight="1" x14ac:dyDescent="0.25">
      <c r="B34" s="12" t="s">
        <v>19</v>
      </c>
      <c r="C34" s="31"/>
      <c r="D34" s="31"/>
      <c r="E34" s="13">
        <f>Transportation[[#This Row],[Projected 
Cost]]-Transportation[[#This Row],[Actual 
Cost]]</f>
        <v>0</v>
      </c>
      <c r="F34" s="4"/>
      <c r="G34" s="12" t="s">
        <v>85</v>
      </c>
      <c r="H34" s="31"/>
      <c r="I34" s="31"/>
      <c r="J34" s="13">
        <f>Loans[[#This Row],[Projected 
Cost]]-Loans[[#This Row],[Actual 
Cost]]</f>
        <v>0</v>
      </c>
    </row>
    <row r="35" spans="1:10" ht="30" customHeight="1" x14ac:dyDescent="0.25">
      <c r="B35" s="12" t="s">
        <v>82</v>
      </c>
      <c r="C35" s="31"/>
      <c r="D35" s="31"/>
      <c r="E35" s="13">
        <f>Transportation[[#This Row],[Projected 
Cost]]-Transportation[[#This Row],[Actual 
Cost]]</f>
        <v>0</v>
      </c>
      <c r="F35" s="4"/>
      <c r="G35" s="12" t="s">
        <v>12</v>
      </c>
      <c r="H35" s="31"/>
      <c r="I35" s="31"/>
      <c r="J35" s="13">
        <f>Loans[[#This Row],[Projected 
Cost]]-Loans[[#This Row],[Actual 
Cost]]</f>
        <v>0</v>
      </c>
    </row>
    <row r="36" spans="1:10" ht="30" customHeight="1" x14ac:dyDescent="0.25">
      <c r="B36" s="12" t="s">
        <v>12</v>
      </c>
      <c r="C36" s="31"/>
      <c r="D36" s="31"/>
      <c r="E36" s="13">
        <f>Transportation[[#This Row],[Projected 
Cost]]-Transportation[[#This Row],[Actual 
Cost]]</f>
        <v>0</v>
      </c>
      <c r="F36" s="4"/>
      <c r="G36" s="46" t="s">
        <v>35</v>
      </c>
      <c r="H36" s="38"/>
      <c r="I36" s="38"/>
      <c r="J36" s="47">
        <f>SUBTOTAL(109,Loans[Difference])</f>
        <v>0</v>
      </c>
    </row>
    <row r="37" spans="1:10" ht="30" customHeight="1" x14ac:dyDescent="0.25">
      <c r="B37" s="46" t="s">
        <v>35</v>
      </c>
      <c r="C37" s="54"/>
      <c r="D37" s="54"/>
      <c r="E37" s="55">
        <f>SUBTOTAL(109,Transportation[Difference])</f>
        <v>0</v>
      </c>
      <c r="F37" s="4"/>
      <c r="G37" s="26"/>
      <c r="H37" s="10"/>
      <c r="I37" s="10"/>
      <c r="J37" s="10"/>
    </row>
    <row r="38" spans="1:10" ht="37.9" customHeight="1" x14ac:dyDescent="0.25">
      <c r="B38" s="23"/>
      <c r="C38" s="6"/>
      <c r="D38" s="6"/>
      <c r="E38" s="11"/>
      <c r="F38" s="4"/>
      <c r="G38" s="110"/>
      <c r="H38" s="110"/>
      <c r="I38" s="110"/>
      <c r="J38" s="110"/>
    </row>
    <row r="39" spans="1:10" s="2" customFormat="1" ht="30" customHeight="1" x14ac:dyDescent="0.25">
      <c r="A39" s="123"/>
      <c r="B39" s="98" t="s">
        <v>18</v>
      </c>
      <c r="C39" s="99"/>
      <c r="D39" s="99"/>
      <c r="E39" s="99"/>
      <c r="F39" s="92"/>
      <c r="G39" s="98" t="s">
        <v>73</v>
      </c>
      <c r="H39" s="99"/>
      <c r="I39" s="99"/>
      <c r="J39" s="99"/>
    </row>
    <row r="40" spans="1:10" ht="48" customHeight="1" x14ac:dyDescent="0.25">
      <c r="B40" s="14" t="s">
        <v>50</v>
      </c>
      <c r="C40" s="15" t="s">
        <v>49</v>
      </c>
      <c r="D40" s="15" t="s">
        <v>48</v>
      </c>
      <c r="E40" s="16" t="s">
        <v>3</v>
      </c>
      <c r="F40" s="4"/>
      <c r="G40" s="17" t="s">
        <v>50</v>
      </c>
      <c r="H40" s="8" t="s">
        <v>49</v>
      </c>
      <c r="I40" s="8" t="s">
        <v>48</v>
      </c>
      <c r="J40" s="9" t="s">
        <v>3</v>
      </c>
    </row>
    <row r="41" spans="1:10" ht="30" customHeight="1" x14ac:dyDescent="0.25">
      <c r="B41" s="12" t="s">
        <v>70</v>
      </c>
      <c r="C41" s="31"/>
      <c r="D41" s="31"/>
      <c r="E41" s="13">
        <f>Insurance[[#This Row],[Projected 
Cost]]-Insurance[[#This Row],[Actual 
Cost]]</f>
        <v>0</v>
      </c>
      <c r="F41" s="4"/>
      <c r="G41" s="12" t="s">
        <v>74</v>
      </c>
      <c r="H41" s="31"/>
      <c r="I41" s="31"/>
      <c r="J41" s="13">
        <f>Taxes[[#This Row],[Projected 
Cost]]-Taxes[[#This Row],[Actual 
Cost]]</f>
        <v>0</v>
      </c>
    </row>
    <row r="42" spans="1:10" ht="30" customHeight="1" x14ac:dyDescent="0.25">
      <c r="B42" s="12" t="s">
        <v>20</v>
      </c>
      <c r="C42" s="31"/>
      <c r="D42" s="31"/>
      <c r="E42" s="13">
        <f>Insurance[[#This Row],[Projected 
Cost]]-Insurance[[#This Row],[Actual 
Cost]]</f>
        <v>0</v>
      </c>
      <c r="F42" s="4"/>
      <c r="G42" s="12" t="s">
        <v>75</v>
      </c>
      <c r="H42" s="31"/>
      <c r="I42" s="31"/>
      <c r="J42" s="13">
        <f>Taxes[[#This Row],[Projected 
Cost]]-Taxes[[#This Row],[Actual 
Cost]]</f>
        <v>0</v>
      </c>
    </row>
    <row r="43" spans="1:10" ht="30" customHeight="1" x14ac:dyDescent="0.25">
      <c r="B43" s="12" t="s">
        <v>21</v>
      </c>
      <c r="C43" s="31"/>
      <c r="D43" s="31"/>
      <c r="E43" s="13">
        <f>Insurance[[#This Row],[Projected 
Cost]]-Insurance[[#This Row],[Actual 
Cost]]</f>
        <v>0</v>
      </c>
      <c r="F43" s="4"/>
      <c r="G43" s="12" t="s">
        <v>78</v>
      </c>
      <c r="H43" s="31"/>
      <c r="I43" s="31"/>
      <c r="J43" s="13">
        <f>Taxes[[#This Row],[Projected 
Cost]]-Taxes[[#This Row],[Actual 
Cost]]</f>
        <v>0</v>
      </c>
    </row>
    <row r="44" spans="1:10" ht="30" customHeight="1" x14ac:dyDescent="0.25">
      <c r="B44" s="12" t="s">
        <v>71</v>
      </c>
      <c r="C44" s="31"/>
      <c r="D44" s="31"/>
      <c r="E44" s="13">
        <f>Insurance[[#This Row],[Projected 
Cost]]-Insurance[[#This Row],[Actual 
Cost]]</f>
        <v>0</v>
      </c>
      <c r="F44" s="4"/>
      <c r="G44" s="12" t="s">
        <v>12</v>
      </c>
      <c r="H44" s="31"/>
      <c r="I44" s="31"/>
      <c r="J44" s="13">
        <f>Taxes[[#This Row],[Projected 
Cost]]-Taxes[[#This Row],[Actual 
Cost]]</f>
        <v>0</v>
      </c>
    </row>
    <row r="45" spans="1:10" ht="30" customHeight="1" x14ac:dyDescent="0.25">
      <c r="B45" s="46" t="s">
        <v>35</v>
      </c>
      <c r="C45" s="43"/>
      <c r="D45" s="43"/>
      <c r="E45" s="47">
        <f>SUBTOTAL(109,Insurance[Difference])</f>
        <v>0</v>
      </c>
      <c r="F45" s="4"/>
      <c r="G45" s="46" t="s">
        <v>35</v>
      </c>
      <c r="H45" s="38"/>
      <c r="I45" s="38"/>
      <c r="J45" s="47">
        <f>SUBTOTAL(109,Taxes[Difference])</f>
        <v>0</v>
      </c>
    </row>
    <row r="46" spans="1:10" ht="37.9" customHeight="1" x14ac:dyDescent="0.25">
      <c r="B46" s="18"/>
      <c r="C46" s="19"/>
      <c r="D46" s="19"/>
      <c r="E46" s="20"/>
      <c r="F46" s="4"/>
      <c r="G46" s="57"/>
      <c r="H46" s="57"/>
      <c r="I46" s="57"/>
      <c r="J46" s="57"/>
    </row>
    <row r="47" spans="1:10" s="2" customFormat="1" ht="30" customHeight="1" x14ac:dyDescent="0.25">
      <c r="A47" s="123"/>
      <c r="B47" s="100" t="s">
        <v>28</v>
      </c>
      <c r="C47" s="101"/>
      <c r="D47" s="101"/>
      <c r="E47" s="101"/>
      <c r="F47" s="92"/>
      <c r="G47" s="98" t="s">
        <v>54</v>
      </c>
      <c r="H47" s="99"/>
      <c r="I47" s="99"/>
      <c r="J47" s="99"/>
    </row>
    <row r="48" spans="1:10" ht="49.9" customHeight="1" x14ac:dyDescent="0.25">
      <c r="B48" s="21" t="s">
        <v>50</v>
      </c>
      <c r="C48" s="8" t="s">
        <v>49</v>
      </c>
      <c r="D48" s="8" t="s">
        <v>48</v>
      </c>
      <c r="E48" s="9" t="s">
        <v>3</v>
      </c>
      <c r="F48" s="4"/>
      <c r="G48" s="17" t="s">
        <v>50</v>
      </c>
      <c r="H48" s="8" t="s">
        <v>49</v>
      </c>
      <c r="I48" s="8" t="s">
        <v>48</v>
      </c>
      <c r="J48" s="9" t="s">
        <v>3</v>
      </c>
    </row>
    <row r="49" spans="1:10" ht="30" customHeight="1" x14ac:dyDescent="0.25">
      <c r="B49" s="12" t="s">
        <v>24</v>
      </c>
      <c r="C49" s="31"/>
      <c r="D49" s="31"/>
      <c r="E49" s="13">
        <f>Food[[#This Row],[Projected 
Cost]]-Food[[#This Row],[Actual 
Cost]]</f>
        <v>0</v>
      </c>
      <c r="F49" s="4"/>
      <c r="G49" s="28" t="s">
        <v>22</v>
      </c>
      <c r="H49" s="30"/>
      <c r="I49" s="30"/>
      <c r="J49" s="27">
        <f>Savings[[#This Row],[Projected 
Cost]]-Savings[[#This Row],[Actual 
Cost]]</f>
        <v>0</v>
      </c>
    </row>
    <row r="50" spans="1:10" ht="30" customHeight="1" x14ac:dyDescent="0.25">
      <c r="B50" s="12" t="s">
        <v>25</v>
      </c>
      <c r="C50" s="31"/>
      <c r="D50" s="31"/>
      <c r="E50" s="13">
        <f>Food[[#This Row],[Projected 
Cost]]-Food[[#This Row],[Actual 
Cost]]</f>
        <v>0</v>
      </c>
      <c r="F50" s="4"/>
      <c r="G50" s="12" t="s">
        <v>23</v>
      </c>
      <c r="H50" s="31"/>
      <c r="I50" s="31"/>
      <c r="J50" s="13">
        <f>Savings[[#This Row],[Projected 
Cost]]-Savings[[#This Row],[Actual 
Cost]]</f>
        <v>0</v>
      </c>
    </row>
    <row r="51" spans="1:10" ht="30" customHeight="1" x14ac:dyDescent="0.25">
      <c r="B51" s="12" t="s">
        <v>12</v>
      </c>
      <c r="C51" s="31"/>
      <c r="D51" s="31"/>
      <c r="E51" s="13">
        <f>Food[[#This Row],[Projected 
Cost]]-Food[[#This Row],[Actual 
Cost]]</f>
        <v>0</v>
      </c>
      <c r="F51" s="4"/>
      <c r="G51" s="12" t="s">
        <v>12</v>
      </c>
      <c r="H51" s="31"/>
      <c r="I51" s="31"/>
      <c r="J51" s="13">
        <f>Savings[[#This Row],[Projected 
Cost]]-Savings[[#This Row],[Actual 
Cost]]</f>
        <v>0</v>
      </c>
    </row>
    <row r="52" spans="1:10" ht="30" customHeight="1" x14ac:dyDescent="0.25">
      <c r="B52" s="48" t="s">
        <v>35</v>
      </c>
      <c r="C52" s="40"/>
      <c r="D52" s="40"/>
      <c r="E52" s="52">
        <f>SUBTOTAL(109,Food[Difference])</f>
        <v>0</v>
      </c>
      <c r="F52" s="4"/>
      <c r="G52" s="87" t="s">
        <v>35</v>
      </c>
      <c r="H52" s="39"/>
      <c r="I52" s="39"/>
      <c r="J52" s="53">
        <f>SUBTOTAL(109,Savings[Difference])</f>
        <v>0</v>
      </c>
    </row>
    <row r="53" spans="1:10" ht="37.9" customHeight="1" x14ac:dyDescent="0.25">
      <c r="B53" s="88"/>
      <c r="C53" s="10"/>
      <c r="D53" s="10"/>
      <c r="E53" s="10"/>
      <c r="F53" s="4"/>
      <c r="G53" s="89"/>
      <c r="H53" s="3"/>
      <c r="I53" s="3"/>
      <c r="J53" s="3"/>
    </row>
    <row r="54" spans="1:10" s="2" customFormat="1" ht="30" customHeight="1" x14ac:dyDescent="0.25">
      <c r="A54" s="123"/>
      <c r="B54" s="100" t="s">
        <v>53</v>
      </c>
      <c r="C54" s="101"/>
      <c r="D54" s="101"/>
      <c r="E54" s="101"/>
      <c r="F54" s="92"/>
      <c r="G54" s="98" t="s">
        <v>55</v>
      </c>
      <c r="H54" s="99"/>
      <c r="I54" s="99"/>
      <c r="J54" s="99"/>
    </row>
    <row r="55" spans="1:10" ht="48" customHeight="1" x14ac:dyDescent="0.25">
      <c r="B55" s="25" t="s">
        <v>50</v>
      </c>
      <c r="C55" s="15" t="s">
        <v>49</v>
      </c>
      <c r="D55" s="15" t="s">
        <v>48</v>
      </c>
      <c r="E55" s="16" t="s">
        <v>3</v>
      </c>
      <c r="F55" s="4"/>
      <c r="G55" s="61" t="s">
        <v>50</v>
      </c>
      <c r="H55" s="8" t="s">
        <v>49</v>
      </c>
      <c r="I55" s="8" t="s">
        <v>48</v>
      </c>
      <c r="J55" s="9" t="s">
        <v>3</v>
      </c>
    </row>
    <row r="56" spans="1:10" ht="30" customHeight="1" x14ac:dyDescent="0.25">
      <c r="B56" s="28" t="s">
        <v>28</v>
      </c>
      <c r="C56" s="30"/>
      <c r="D56" s="30"/>
      <c r="E56" s="27">
        <f>Pets[[#This Row],[Projected 
Cost]]-Pets[[#This Row],[Actual 
Cost]]</f>
        <v>0</v>
      </c>
      <c r="F56" s="4"/>
      <c r="G56" s="28" t="s">
        <v>26</v>
      </c>
      <c r="H56" s="30"/>
      <c r="I56" s="30"/>
      <c r="J56" s="27">
        <f>Gifts[[#This Row],[Projected 
Cost]]-Gifts[[#This Row],[Actual 
Cost]]</f>
        <v>0</v>
      </c>
    </row>
    <row r="57" spans="1:10" ht="30" customHeight="1" x14ac:dyDescent="0.25">
      <c r="B57" s="12" t="s">
        <v>30</v>
      </c>
      <c r="C57" s="31"/>
      <c r="D57" s="31"/>
      <c r="E57" s="13">
        <f>Pets[[#This Row],[Projected 
Cost]]-Pets[[#This Row],[Actual 
Cost]]</f>
        <v>0</v>
      </c>
      <c r="F57" s="4"/>
      <c r="G57" s="12" t="s">
        <v>27</v>
      </c>
      <c r="H57" s="31"/>
      <c r="I57" s="31"/>
      <c r="J57" s="13">
        <f>Gifts[[#This Row],[Projected 
Cost]]-Gifts[[#This Row],[Actual 
Cost]]</f>
        <v>0</v>
      </c>
    </row>
    <row r="58" spans="1:10" ht="30" customHeight="1" x14ac:dyDescent="0.25">
      <c r="B58" s="12" t="s">
        <v>31</v>
      </c>
      <c r="C58" s="31"/>
      <c r="D58" s="31"/>
      <c r="E58" s="13">
        <f>Pets[[#This Row],[Projected 
Cost]]-Pets[[#This Row],[Actual 
Cost]]</f>
        <v>0</v>
      </c>
      <c r="F58" s="4"/>
      <c r="G58" s="12" t="s">
        <v>29</v>
      </c>
      <c r="H58" s="31"/>
      <c r="I58" s="31"/>
      <c r="J58" s="13">
        <f>Gifts[[#This Row],[Projected 
Cost]]-Gifts[[#This Row],[Actual 
Cost]]</f>
        <v>0</v>
      </c>
    </row>
    <row r="59" spans="1:10" ht="30" customHeight="1" x14ac:dyDescent="0.25">
      <c r="B59" s="12" t="s">
        <v>32</v>
      </c>
      <c r="C59" s="31"/>
      <c r="D59" s="31"/>
      <c r="E59" s="13">
        <f>Pets[[#This Row],[Projected 
Cost]]-Pets[[#This Row],[Actual 
Cost]]</f>
        <v>0</v>
      </c>
      <c r="F59" s="4"/>
      <c r="G59" s="48" t="s">
        <v>35</v>
      </c>
      <c r="H59" s="40"/>
      <c r="I59" s="40"/>
      <c r="J59" s="52">
        <f>SUBTOTAL(109,Gifts[Difference])</f>
        <v>0</v>
      </c>
    </row>
    <row r="60" spans="1:10" ht="30" customHeight="1" x14ac:dyDescent="0.25">
      <c r="B60" s="12" t="s">
        <v>12</v>
      </c>
      <c r="C60" s="31"/>
      <c r="D60" s="31"/>
      <c r="E60" s="13">
        <f>Pets[[#This Row],[Projected 
Cost]]-Pets[[#This Row],[Actual 
Cost]]</f>
        <v>0</v>
      </c>
      <c r="F60" s="4"/>
      <c r="G60" s="26"/>
      <c r="H60" s="6"/>
      <c r="I60" s="6"/>
      <c r="J60" s="11"/>
    </row>
    <row r="61" spans="1:10" ht="30" customHeight="1" x14ac:dyDescent="0.25">
      <c r="B61" s="48" t="s">
        <v>35</v>
      </c>
      <c r="C61" s="42"/>
      <c r="D61" s="42"/>
      <c r="E61" s="49">
        <f>SUBTOTAL(109,Pets[Difference])</f>
        <v>0</v>
      </c>
      <c r="F61" s="4"/>
      <c r="G61" s="26"/>
      <c r="H61" s="6"/>
      <c r="I61" s="6"/>
      <c r="J61" s="11"/>
    </row>
    <row r="62" spans="1:10" ht="37.9" customHeight="1" x14ac:dyDescent="0.25">
      <c r="B62" s="23"/>
      <c r="C62" s="24"/>
      <c r="D62" s="24"/>
      <c r="E62" s="24"/>
      <c r="F62" s="4"/>
      <c r="G62" s="22"/>
      <c r="H62" s="6"/>
      <c r="I62" s="6"/>
      <c r="J62" s="6"/>
    </row>
    <row r="63" spans="1:10" s="2" customFormat="1" ht="30" customHeight="1" x14ac:dyDescent="0.25">
      <c r="A63" s="123"/>
      <c r="B63" s="102" t="s">
        <v>56</v>
      </c>
      <c r="C63" s="103"/>
      <c r="D63" s="103"/>
      <c r="E63" s="103"/>
      <c r="F63" s="92"/>
      <c r="G63" s="57"/>
      <c r="H63" s="57"/>
      <c r="I63" s="57"/>
      <c r="J63" s="57"/>
    </row>
    <row r="64" spans="1:10" ht="48" customHeight="1" x14ac:dyDescent="0.25">
      <c r="B64" s="17" t="s">
        <v>50</v>
      </c>
      <c r="C64" s="8" t="s">
        <v>49</v>
      </c>
      <c r="D64" s="8" t="s">
        <v>48</v>
      </c>
      <c r="E64" s="9" t="s">
        <v>3</v>
      </c>
      <c r="F64" s="4"/>
      <c r="G64" s="45"/>
      <c r="H64" s="45"/>
      <c r="I64" s="45"/>
      <c r="J64" s="45"/>
    </row>
    <row r="65" spans="2:10" ht="30" customHeight="1" x14ac:dyDescent="0.25">
      <c r="B65" s="28" t="s">
        <v>30</v>
      </c>
      <c r="C65" s="30"/>
      <c r="D65" s="30"/>
      <c r="E65" s="27">
        <f>PersonalCare[[#This Row],[Projected 
Cost]]-PersonalCare[[#This Row],[Actual 
Cost]]</f>
        <v>0</v>
      </c>
      <c r="F65" s="4"/>
      <c r="G65" s="45"/>
      <c r="H65" s="45"/>
      <c r="I65" s="45"/>
      <c r="J65" s="45"/>
    </row>
    <row r="66" spans="2:10" ht="30" customHeight="1" x14ac:dyDescent="0.2">
      <c r="B66" s="12" t="s">
        <v>72</v>
      </c>
      <c r="C66" s="31"/>
      <c r="D66" s="31"/>
      <c r="E66" s="13">
        <f>PersonalCare[[#This Row],[Projected 
Cost]]-PersonalCare[[#This Row],[Actual 
Cost]]</f>
        <v>0</v>
      </c>
      <c r="F66" s="123"/>
      <c r="G66" s="111" t="s">
        <v>42</v>
      </c>
      <c r="H66" s="111"/>
      <c r="I66" s="111"/>
      <c r="J66" s="106">
        <f>SUBTOTAL(109,Housing[Projected
Cost],Transportation[Projected 
Cost],Insurance[Projected 
Cost],Food[Projected 
Cost],Pets[Projected 
Cost],PersonalCare[Projected 
Cost],Entertainment[Projected 
Cost],Loans[Projected 
Cost],Taxes[Projected 
Cost],Savings[Projected 
Cost],Gifts[Projected 
Cost])</f>
        <v>1155.375</v>
      </c>
    </row>
    <row r="67" spans="2:10" ht="30" customHeight="1" x14ac:dyDescent="0.25">
      <c r="B67" s="12" t="s">
        <v>77</v>
      </c>
      <c r="C67" s="31"/>
      <c r="D67" s="31"/>
      <c r="E67" s="13">
        <f>PersonalCare[[#This Row],[Projected 
Cost]]-PersonalCare[[#This Row],[Actual 
Cost]]</f>
        <v>0</v>
      </c>
      <c r="F67" s="4"/>
      <c r="G67" s="111"/>
      <c r="H67" s="111"/>
      <c r="I67" s="111"/>
      <c r="J67" s="106"/>
    </row>
    <row r="68" spans="2:10" ht="30" customHeight="1" x14ac:dyDescent="0.25">
      <c r="B68" s="12" t="s">
        <v>76</v>
      </c>
      <c r="C68" s="31"/>
      <c r="D68" s="31"/>
      <c r="E68" s="13">
        <f>PersonalCare[[#This Row],[Projected 
Cost]]-PersonalCare[[#This Row],[Actual 
Cost]]</f>
        <v>0</v>
      </c>
      <c r="F68" s="4"/>
      <c r="G68" s="108" t="s">
        <v>43</v>
      </c>
      <c r="H68" s="108"/>
      <c r="I68" s="108"/>
      <c r="J68" s="107">
        <f>SUBTOTAL(109,Housing[Actual 
Cost],Transportation[Actual 
Cost],Insurance[Actual 
Cost],Food[Actual 
Cost],Pets[Actual 
Cost],PersonalCare[Actual 
Cost],Entertainment[Actual 
Cost],Loans[Actual 
Cost],Taxes[Actual 
Cost],Savings[Actual 
Cost],Gifts[Actual 
Cost])</f>
        <v>1017.25</v>
      </c>
    </row>
    <row r="69" spans="2:10" ht="30" customHeight="1" x14ac:dyDescent="0.25">
      <c r="B69" s="12" t="s">
        <v>33</v>
      </c>
      <c r="C69" s="31"/>
      <c r="D69" s="31"/>
      <c r="E69" s="13">
        <f>PersonalCare[[#This Row],[Projected 
Cost]]-PersonalCare[[#This Row],[Actual 
Cost]]</f>
        <v>0</v>
      </c>
      <c r="F69" s="4"/>
      <c r="G69" s="108"/>
      <c r="H69" s="108"/>
      <c r="I69" s="108"/>
      <c r="J69" s="107"/>
    </row>
    <row r="70" spans="2:10" ht="30" customHeight="1" x14ac:dyDescent="0.25">
      <c r="B70" s="12" t="s">
        <v>34</v>
      </c>
      <c r="C70" s="31"/>
      <c r="D70" s="31"/>
      <c r="E70" s="13">
        <f>PersonalCare[[#This Row],[Projected 
Cost]]-PersonalCare[[#This Row],[Actual 
Cost]]</f>
        <v>0</v>
      </c>
      <c r="F70" s="4"/>
      <c r="G70" s="104" t="s">
        <v>44</v>
      </c>
      <c r="H70" s="104"/>
      <c r="I70" s="104"/>
      <c r="J70" s="105">
        <f>J66-J68</f>
        <v>138.125</v>
      </c>
    </row>
    <row r="71" spans="2:10" ht="30" customHeight="1" x14ac:dyDescent="0.25">
      <c r="B71" s="29" t="s">
        <v>12</v>
      </c>
      <c r="C71" s="32"/>
      <c r="D71" s="32"/>
      <c r="E71" s="33">
        <f>PersonalCare[[#This Row],[Projected 
Cost]]-PersonalCare[[#This Row],[Actual 
Cost]]</f>
        <v>0</v>
      </c>
      <c r="F71" s="4"/>
      <c r="G71" s="104"/>
      <c r="H71" s="104"/>
      <c r="I71" s="104"/>
      <c r="J71" s="105"/>
    </row>
    <row r="72" spans="2:10" ht="30" customHeight="1" x14ac:dyDescent="0.25">
      <c r="B72" s="50" t="s">
        <v>35</v>
      </c>
      <c r="C72" s="41"/>
      <c r="D72" s="41"/>
      <c r="E72" s="51">
        <f>SUBTOTAL(109,PersonalCare[Difference])</f>
        <v>0</v>
      </c>
      <c r="F72" s="4"/>
    </row>
    <row r="73" spans="2:10" ht="30" customHeight="1" x14ac:dyDescent="0.25">
      <c r="B73" s="90"/>
      <c r="C73" s="90"/>
      <c r="D73" s="90"/>
      <c r="E73" s="90"/>
      <c r="F73" s="4"/>
    </row>
    <row r="74" spans="2:10" ht="30" customHeight="1" x14ac:dyDescent="0.25">
      <c r="F74" s="4"/>
    </row>
    <row r="75" spans="2:10" ht="30" customHeight="1" x14ac:dyDescent="0.25">
      <c r="F75" s="4"/>
    </row>
    <row r="76" spans="2:10" ht="30" customHeight="1" x14ac:dyDescent="0.25">
      <c r="F76" s="4"/>
    </row>
    <row r="77" spans="2:10" ht="24.95" customHeight="1" x14ac:dyDescent="0.25">
      <c r="F77" s="4"/>
    </row>
    <row r="78" spans="2:10" ht="24.95" customHeight="1" x14ac:dyDescent="0.25">
      <c r="F78" s="4"/>
    </row>
    <row r="79" spans="2:10" ht="24.95" customHeight="1" x14ac:dyDescent="0.25">
      <c r="F79" s="4"/>
    </row>
    <row r="80" spans="2:10" ht="24.95" customHeight="1" x14ac:dyDescent="0.25">
      <c r="F80" s="4"/>
    </row>
    <row r="81" spans="6:6" ht="24.95" customHeight="1" x14ac:dyDescent="0.25">
      <c r="F81" s="4"/>
    </row>
  </sheetData>
  <mergeCells count="25">
    <mergeCell ref="B2:H2"/>
    <mergeCell ref="G38:J38"/>
    <mergeCell ref="G66:I67"/>
    <mergeCell ref="E4:G5"/>
    <mergeCell ref="E6:G7"/>
    <mergeCell ref="E8:G9"/>
    <mergeCell ref="B4:C4"/>
    <mergeCell ref="B9:C9"/>
    <mergeCell ref="H4:H5"/>
    <mergeCell ref="H6:H7"/>
    <mergeCell ref="H8:H9"/>
    <mergeCell ref="B28:E28"/>
    <mergeCell ref="B39:E39"/>
    <mergeCell ref="G28:J28"/>
    <mergeCell ref="G39:J39"/>
    <mergeCell ref="B47:E47"/>
    <mergeCell ref="G70:I71"/>
    <mergeCell ref="J70:J71"/>
    <mergeCell ref="J66:J67"/>
    <mergeCell ref="J68:J69"/>
    <mergeCell ref="G68:I69"/>
    <mergeCell ref="G47:J47"/>
    <mergeCell ref="B54:E54"/>
    <mergeCell ref="G54:J54"/>
    <mergeCell ref="B63:E63"/>
  </mergeCells>
  <dataValidations count="12">
    <dataValidation allowBlank="1" showInputMessage="1" showErrorMessage="1" prompt="Create a Personal Monthly Budget in this worksheet. Helpful instructions on how to use this worksheet are in cells in this column. Arrow down to get started." sqref="A1" xr:uid="{535C1FB4-69DA-478A-9C24-451D9BD5B386}"/>
    <dataValidation allowBlank="1" showInputMessage="1" showErrorMessage="1" prompt="Title of this worksheet is in cell C2. Next instruction is in cell A4." sqref="A2" xr:uid="{B4FABB03-3192-4386-8C0C-14BCEBFC58A9}"/>
    <dataValidation allowBlank="1" showInputMessage="1" showErrorMessage="1" prompt="Projected Monthly Income label is in cell at right. Enter Income 1 in cell C5 and Extra Income in C6 to calculate Total monthly income in C7. Next instruction is in cell A7." sqref="A4" xr:uid="{37ECE25A-D750-4901-9936-FA0425D6DFC1}"/>
    <dataValidation allowBlank="1" showInputMessage="1" showErrorMessage="1" prompt="Projected Balance is auto calculated in cell H4, Actual Balance in H6, and Difference in H8. Next instruction is in cell A9." sqref="A7" xr:uid="{30295BAD-27FA-449C-8A78-ECFC2ACE1A2B}"/>
    <dataValidation allowBlank="1" showInputMessage="1" showErrorMessage="1" prompt="Actual Monthly Income label is in cell at right. Enter Income 1 in cell C10 and Extra Income in C11 to calculate Total monthly income in C12. Next instruction is in cell A14." sqref="A9" xr:uid="{23FC07BB-1058-4403-A6BB-F2E3DAB6391D}"/>
    <dataValidation allowBlank="1" showInputMessage="1" showErrorMessage="1" prompt="Enter details in Housing table starting in cell at right and in Entertainment table starting in cell G14. Next instruction is in cell A27." sqref="A14" xr:uid="{DCC6E90E-6B90-466F-863D-46F7DA3C4296}"/>
    <dataValidation allowBlank="1" showInputMessage="1" showErrorMessage="1" prompt="Enter details in Transportation table starting in cell at right and in Loans table starting in cell G26. Next instruction is in cell A37." sqref="A28" xr:uid="{AFC8D67D-8805-4E04-8494-156CF7945383}"/>
    <dataValidation allowBlank="1" showInputMessage="1" showErrorMessage="1" prompt="Enter details in Insurance table starting in cell at right and in Taxes table starting in cell G35. Next instruction is in cell A44." sqref="A39" xr:uid="{34699D58-6783-4DA8-AD00-EB6D5B4F4886}"/>
    <dataValidation allowBlank="1" showInputMessage="1" showErrorMessage="1" prompt="Enter details in Food table starting in cell at right and in Savings table starting in cell G42. Next instruction is in cell A50." sqref="A47" xr:uid="{E10C94B7-CAAB-4591-99E4-5A50789CA061}"/>
    <dataValidation allowBlank="1" showInputMessage="1" showErrorMessage="1" prompt="Enter details in Personal Care table starting in cell at right and in Legal table starting in cell G54. Next instruction is in cell A61." sqref="A63" xr:uid="{4D40684C-D56F-4273-B2CC-5C8947747B1A}"/>
    <dataValidation allowBlank="1" showInputMessage="1" showErrorMessage="1" prompt="Total Projected Cost is auto calculated in cell J61, Total Actual Cost in J63, and Total Difference in J65." sqref="F66" xr:uid="{7663E59F-1158-4833-8ADA-EE341AD75E0A}"/>
    <dataValidation allowBlank="1" showInputMessage="1" showErrorMessage="1" prompt="Enter details in Pets table starting in cell at right and in Gifts table starting in cell G48. Next instruction is in cell A58." sqref="A54 A63" xr:uid="{2288A180-A788-4190-A6AF-985B4E7FF023}"/>
  </dataValidations>
  <printOptions horizontalCentered="1"/>
  <pageMargins left="0.4" right="0.4" top="0.4" bottom="0.4" header="0.3" footer="0.5"/>
  <pageSetup scale="54" fitToHeight="0" orientation="portrait" r:id="rId1"/>
  <headerFooter differentFirst="1">
    <oddFooter>Page &amp;P of &amp;N</oddFooter>
  </headerFooter>
  <ignoredErrors>
    <ignoredError sqref="J16:J24 E30:E36 J30:J35 J41:J44 E41:E44 E49:E51 J49:J51 J56:J58 J67 E65:E71 E60 E56:E59 J69" emptyCellReference="1"/>
  </ignoredErrors>
  <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4" ma:contentTypeDescription="Create a new document." ma:contentTypeScope="" ma:versionID="2d714a3296df14eba7a100bb665443ca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49549bf45bfbbfb6cffed527380e77e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38B32255-829E-4256-99CD-7E2F649A56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F2D2A0-7336-4B8B-AC44-03EBE7DA9A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78E509-ED43-4A65-A6F5-A470BB43C05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TM33398600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</vt:lpstr>
      <vt:lpstr>Personal Monthly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2021-12-14T04:46:23Z</dcterms:created>
  <dcterms:modified xsi:type="dcterms:W3CDTF">2022-04-06T19:31:06Z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